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15" windowWidth="12120" windowHeight="3960" tabRatio="732" activeTab="0"/>
  </bookViews>
  <sheets>
    <sheet name="BLANK VE OBSERVATION FORM" sheetId="1" r:id="rId1"/>
    <sheet name="SUN'S PATH" sheetId="2" r:id="rId2"/>
    <sheet name="VE OBSERVATION FORM SAMPLE" sheetId="3" r:id="rId3"/>
    <sheet name="VE TEST - QA CHECKLIST" sheetId="4" r:id="rId4"/>
  </sheets>
  <definedNames>
    <definedName name="Method_009">#REF!</definedName>
    <definedName name="_xlnm.Print_Area" localSheetId="0">'BLANK VE OBSERVATION FORM'!$A$1:$V$70</definedName>
    <definedName name="_xlnm.Print_Area" localSheetId="2">'VE OBSERVATION FORM SAMPLE'!$A$1:$V$70</definedName>
    <definedName name="VE_TEST">#REF!</definedName>
  </definedNames>
  <calcPr fullCalcOnLoad="1"/>
</workbook>
</file>

<file path=xl/sharedStrings.xml><?xml version="1.0" encoding="utf-8"?>
<sst xmlns="http://schemas.openxmlformats.org/spreadsheetml/2006/main" count="447" uniqueCount="240">
  <si>
    <t>Observation Date:</t>
  </si>
  <si>
    <t>ALL OTHER AVERAGES ARE FOR 6-MINUTES</t>
  </si>
  <si>
    <t>Yes</t>
  </si>
  <si>
    <t>No</t>
  </si>
  <si>
    <t>Sun</t>
  </si>
  <si>
    <t>140°</t>
  </si>
  <si>
    <t>Data for</t>
  </si>
  <si>
    <t>Year:</t>
  </si>
  <si>
    <t>Sun Location Line</t>
  </si>
  <si>
    <t>Month:</t>
  </si>
  <si>
    <t>Start Date:</t>
  </si>
  <si>
    <t># of Days:</t>
  </si>
  <si>
    <t>WORST 6 MINUTES:</t>
  </si>
  <si>
    <t>Celestial Object:</t>
  </si>
  <si>
    <t>Longitude W:</t>
  </si>
  <si>
    <t>Degrees</t>
  </si>
  <si>
    <t>AVERAGE OPACITY:</t>
  </si>
  <si>
    <t>Minutes</t>
  </si>
  <si>
    <t>%</t>
  </si>
  <si>
    <t>Latitude N:</t>
  </si>
  <si>
    <t>Time Zone Hrs:</t>
  </si>
  <si>
    <t>W. of Greenwich</t>
  </si>
  <si>
    <t>Test Pass or Fail:</t>
  </si>
  <si>
    <t>SOLAR ALTITUDE CHECK (Each square is about 3° square)</t>
  </si>
  <si>
    <t>LONGITUDE:</t>
  </si>
  <si>
    <t>W80°46'</t>
  </si>
  <si>
    <t>LATITUDE:</t>
  </si>
  <si>
    <t>N28°28'</t>
  </si>
  <si>
    <t>DATE:</t>
  </si>
  <si>
    <t>October 2, 2000</t>
  </si>
  <si>
    <t>ADDITIONAL OBSERVATIONS:</t>
  </si>
  <si>
    <t>Is Plume continual?</t>
  </si>
  <si>
    <t>Is Plume attached or detached?</t>
  </si>
  <si>
    <t>Does plume have any color?</t>
  </si>
  <si>
    <t>If so, readings should show at least 5%</t>
  </si>
  <si>
    <t>CHECKLIST OF QUALITY ASSURANCE ITEMS FOR VISIBLE EMISSIONS TEST</t>
  </si>
  <si>
    <t>COMMENTS:</t>
  </si>
  <si>
    <t>Inspector's Signature matches Certification stamp</t>
  </si>
  <si>
    <t>Certification is for Florida, has both signatures and has not yet expired</t>
  </si>
  <si>
    <t>Certification name matches inspector name and is for Method #9</t>
  </si>
  <si>
    <t>All fields properly filled in (more specific checklist later)</t>
  </si>
  <si>
    <t>Sky Condition is not shown as Cloudy?</t>
  </si>
  <si>
    <t>Start Time &amp; End Time are not while sun is 70° above horizon for that day (check with USNO's MIDEC)</t>
  </si>
  <si>
    <t>Plume is sketched perpendicular to observer and matches wind direction</t>
  </si>
  <si>
    <t>Emission Point is at least 110° from sun, relative to observer</t>
  </si>
  <si>
    <t>Distance from observer to emission point is at least twice the stack height</t>
  </si>
  <si>
    <t>Were conditions calm or was there an inversion?</t>
  </si>
  <si>
    <t>If the plume was hydroscopic, was the humidity too high?</t>
  </si>
  <si>
    <t>Was gray plume observed against gray sky?</t>
  </si>
  <si>
    <t>Was blue plume observed against blue sky?</t>
  </si>
  <si>
    <t>Does anything else look fishy?</t>
  </si>
  <si>
    <t>Checked by:</t>
  </si>
  <si>
    <t>ROMAS SPARKIS</t>
  </si>
  <si>
    <t>Date:</t>
  </si>
  <si>
    <t>From March 27 to September 14, 2000: the Altitude of the sun can be &gt;70° somewhere in Florida</t>
  </si>
  <si>
    <t>Worst case is AIRS ID # 0870060 in the Keys, at 23°37'56"N and 82°55'18"W</t>
  </si>
  <si>
    <t>On the longest days, June 18-24, 2000: the sun is more than 70° above the horizon for more than 3 hours and 1 minute.</t>
  </si>
  <si>
    <t>On those days, the VE Test should not be performed between about 11:02 am and 2:05 pm.</t>
  </si>
  <si>
    <t>Is this set of test data complete?</t>
  </si>
  <si>
    <t>VISIBLE EMISSION OBSERVATION FORM 1</t>
  </si>
  <si>
    <t>EPA</t>
  </si>
  <si>
    <t>Method used:</t>
  </si>
  <si>
    <t>Method 9</t>
  </si>
  <si>
    <t>203A</t>
  </si>
  <si>
    <t>203B</t>
  </si>
  <si>
    <t>Other:</t>
  </si>
  <si>
    <t>________</t>
  </si>
  <si>
    <t>Form Number:</t>
  </si>
  <si>
    <t>Of</t>
  </si>
  <si>
    <t>Page</t>
  </si>
  <si>
    <t xml:space="preserve">Continued on VEO Form Number: </t>
  </si>
  <si>
    <t>_____</t>
  </si>
  <si>
    <t>Facility Name:</t>
  </si>
  <si>
    <t>Company Name:</t>
  </si>
  <si>
    <t>Street Address:</t>
  </si>
  <si>
    <t>City:</t>
  </si>
  <si>
    <t>State:</t>
  </si>
  <si>
    <t>Zip:</t>
  </si>
  <si>
    <t>Time Zone:</t>
  </si>
  <si>
    <t>Start Time:</t>
  </si>
  <si>
    <t>End Time:</t>
  </si>
  <si>
    <t>Min</t>
  </si>
  <si>
    <t>Sec</t>
  </si>
  <si>
    <t>Comments</t>
  </si>
  <si>
    <t>____</t>
  </si>
  <si>
    <t>Observer's Name (Print):</t>
  </si>
  <si>
    <t>Observer's Signature:</t>
  </si>
  <si>
    <t>Organization:</t>
  </si>
  <si>
    <t>Certified By:</t>
  </si>
  <si>
    <t>_____________</t>
  </si>
  <si>
    <t>Process:</t>
  </si>
  <si>
    <t>Unit#:</t>
  </si>
  <si>
    <t>Operating Mode:</t>
  </si>
  <si>
    <t>Control Equipment:</t>
  </si>
  <si>
    <t>Describe Emission Point:</t>
  </si>
  <si>
    <t>Height of Emission Point</t>
  </si>
  <si>
    <t>Start:</t>
  </si>
  <si>
    <t>End:</t>
  </si>
  <si>
    <t>Distance to Emission Point</t>
  </si>
  <si>
    <t>Height of Emiss. Point Rel. to Obser.</t>
  </si>
  <si>
    <t>Direction to Emission Point (Degrees)</t>
  </si>
  <si>
    <t>Vertical Angle to Obs. Point</t>
  </si>
  <si>
    <t>Distance and Direction to Observation Point from Emission Point</t>
  </si>
  <si>
    <t>Direction to Obs. Point (Degrees)</t>
  </si>
  <si>
    <t>Describe Emissions</t>
  </si>
  <si>
    <t>Emission Color</t>
  </si>
  <si>
    <t>Water Droplet Plume</t>
  </si>
  <si>
    <t>Attached</t>
  </si>
  <si>
    <t>Detached</t>
  </si>
  <si>
    <t>None</t>
  </si>
  <si>
    <t>Describe Plume Background</t>
  </si>
  <si>
    <t>Background Color</t>
  </si>
  <si>
    <t>Sky Conditions</t>
  </si>
  <si>
    <t>Wind Speed</t>
  </si>
  <si>
    <t>Wind Direction</t>
  </si>
  <si>
    <t>Ambient Temperature</t>
  </si>
  <si>
    <t>Wet Bulb Temp.:</t>
  </si>
  <si>
    <t>RH Percent:</t>
  </si>
  <si>
    <t>Source Layout Sketch</t>
  </si>
  <si>
    <t>Draw North Arrow</t>
  </si>
  <si>
    <t>TN</t>
  </si>
  <si>
    <t>MN</t>
  </si>
  <si>
    <t>FEET</t>
  </si>
  <si>
    <t>Stack With Plume</t>
  </si>
  <si>
    <t>Wind</t>
  </si>
  <si>
    <t>Declination:</t>
  </si>
  <si>
    <t>Latitude:</t>
  </si>
  <si>
    <t>Longitude:</t>
  </si>
  <si>
    <t xml:space="preserve">Observation Point    </t>
  </si>
  <si>
    <t xml:space="preserve">Observer's Position </t>
  </si>
  <si>
    <t xml:space="preserve">    Side View</t>
  </si>
  <si>
    <t>Additional Information:</t>
  </si>
  <si>
    <t>WebMICA</t>
  </si>
  <si>
    <t>AVG</t>
  </si>
  <si>
    <t>____________________</t>
  </si>
  <si>
    <t xml:space="preserve">WORST 6-MINUTE AVERAGE: </t>
  </si>
  <si>
    <t>MINOR SOURCE 30 MIN. AVG:</t>
  </si>
  <si>
    <t>1-MINUTE AVERAGES ARE SHADED</t>
  </si>
  <si>
    <t>(ONLY VALID FOR ALL 120 READINGS)</t>
  </si>
  <si>
    <t>_________</t>
  </si>
  <si>
    <t>_________________</t>
  </si>
  <si>
    <t>_______________________________</t>
  </si>
  <si>
    <t>_____________________________</t>
  </si>
  <si>
    <t>°F</t>
  </si>
  <si>
    <t>TEST</t>
  </si>
  <si>
    <t>FLORIDA POWER COMPANY</t>
  </si>
  <si>
    <t>CAPE CANAVERAL FACILITY</t>
  </si>
  <si>
    <t>DRURY LANE</t>
  </si>
  <si>
    <t>COCOA BEACH</t>
  </si>
  <si>
    <t>FL</t>
  </si>
  <si>
    <t>STEADY STATE</t>
  </si>
  <si>
    <t>OIL</t>
  </si>
  <si>
    <t>CONTINUOUS MONITORING</t>
  </si>
  <si>
    <t>GAS</t>
  </si>
  <si>
    <t>TALL SMOKESTACK ADJACENT TO LAST BURNER, WITH DUCTWORK ENTERING ABOVE ROOFLINE</t>
  </si>
  <si>
    <t>85'</t>
  </si>
  <si>
    <t>79'</t>
  </si>
  <si>
    <t>82'</t>
  </si>
  <si>
    <t>270°</t>
  </si>
  <si>
    <t>20°</t>
  </si>
  <si>
    <t>DENSE, ROLLING</t>
  </si>
  <si>
    <t>SPARSE WISPS</t>
  </si>
  <si>
    <t>BLUE</t>
  </si>
  <si>
    <t>WHITE</t>
  </si>
  <si>
    <t>PALE BLUE SKY</t>
  </si>
  <si>
    <t>DARK BLUE W/ DISTANT CLOUDS</t>
  </si>
  <si>
    <t>PALE BLUE</t>
  </si>
  <si>
    <t>DARK BLUE</t>
  </si>
  <si>
    <t>CLEAR</t>
  </si>
  <si>
    <t>GETTING CLOUDS</t>
  </si>
  <si>
    <t>10 MPH</t>
  </si>
  <si>
    <t>8 KNOTS</t>
  </si>
  <si>
    <t>N</t>
  </si>
  <si>
    <t>NNW</t>
  </si>
  <si>
    <t>89°F</t>
  </si>
  <si>
    <t>94°F</t>
  </si>
  <si>
    <t>EDT</t>
  </si>
  <si>
    <t>NONE</t>
  </si>
  <si>
    <t>ROSS POLLOCK</t>
  </si>
  <si>
    <t>FDEP-DARM TALLAHASSEE OFFICE</t>
  </si>
  <si>
    <t>250'</t>
  </si>
  <si>
    <t>THIS IS A TEST OF THE METHOD #9 SPREADSHEET FOR FDEP</t>
  </si>
  <si>
    <t>NO</t>
  </si>
  <si>
    <t>YES</t>
  </si>
  <si>
    <t>P</t>
  </si>
  <si>
    <t>85°42'W</t>
  </si>
  <si>
    <t>32°43'N</t>
  </si>
  <si>
    <t>47°S</t>
  </si>
  <si>
    <t>AIRS ID / Permit #:</t>
  </si>
  <si>
    <t>0690014-002-AV</t>
  </si>
  <si>
    <t>District:</t>
  </si>
  <si>
    <t>County:</t>
  </si>
  <si>
    <t>Audit Type:</t>
  </si>
  <si>
    <t>Level 2</t>
  </si>
  <si>
    <t>Central</t>
  </si>
  <si>
    <t>Lake</t>
  </si>
  <si>
    <t>Has a Stack Test Report been reviewed for this Facility?</t>
  </si>
  <si>
    <t>Is the spreadsheet of interoffice memos and other communications up to date?</t>
  </si>
  <si>
    <t>weather.com</t>
  </si>
  <si>
    <t>Koogler &amp; Assoc., BuenaVista, FL</t>
  </si>
  <si>
    <t>Jane Doe</t>
  </si>
  <si>
    <t xml:space="preserve">AIRS ID of Facility Being Tested: </t>
  </si>
  <si>
    <t xml:space="preserve">EU# of Emissions Unit Being Tested: </t>
  </si>
  <si>
    <t xml:space="preserve">Date of Test: </t>
  </si>
  <si>
    <t xml:space="preserve">Office Conducting Test: </t>
  </si>
  <si>
    <t xml:space="preserve">Tester: </t>
  </si>
  <si>
    <t xml:space="preserve">Phone #: </t>
  </si>
  <si>
    <t>STERICYCLE/APOPKA FACILITY</t>
  </si>
  <si>
    <t>254 W KEENE Rd</t>
  </si>
  <si>
    <t>APOPKA</t>
  </si>
  <si>
    <t xml:space="preserve">Bio waste incinerator </t>
  </si>
  <si>
    <t xml:space="preserve">Afterburner </t>
  </si>
  <si>
    <t xml:space="preserve">same </t>
  </si>
  <si>
    <t xml:space="preserve">none </t>
  </si>
  <si>
    <t xml:space="preserve">na </t>
  </si>
  <si>
    <t xml:space="preserve">sky </t>
  </si>
  <si>
    <t xml:space="preserve">blue </t>
  </si>
  <si>
    <t xml:space="preserve">clear </t>
  </si>
  <si>
    <t xml:space="preserve">2.0 mph </t>
  </si>
  <si>
    <t xml:space="preserve">Gregory a. Bryant </t>
  </si>
  <si>
    <t>1900 lb/hr</t>
  </si>
  <si>
    <t xml:space="preserve">Round metal stack </t>
  </si>
  <si>
    <t>same</t>
  </si>
  <si>
    <t xml:space="preserve">~150' SW </t>
  </si>
  <si>
    <t xml:space="preserve"> ~ 150' </t>
  </si>
  <si>
    <t xml:space="preserve">Eastern </t>
  </si>
  <si>
    <t>81.5 F</t>
  </si>
  <si>
    <t>SW</t>
  </si>
  <si>
    <t>~ 150</t>
  </si>
  <si>
    <t>Orange County Environmental Protection Division</t>
  </si>
  <si>
    <t>ETA</t>
  </si>
  <si>
    <t>No Objectionable odors noticed</t>
  </si>
  <si>
    <t>~ 50</t>
  </si>
  <si>
    <t>~ 50'</t>
  </si>
  <si>
    <r>
      <t>&gt;</t>
    </r>
    <r>
      <rPr>
        <sz val="10"/>
        <rFont val="Arial"/>
        <family val="0"/>
      </rPr>
      <t>1800 F</t>
    </r>
  </si>
  <si>
    <t>II</t>
  </si>
  <si>
    <t>Orange</t>
  </si>
  <si>
    <t>N/A</t>
  </si>
  <si>
    <t>no</t>
  </si>
  <si>
    <t>Pass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</si>
</sst>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10.\1"/>
    <numFmt numFmtId="165" formatCode=".\1"/>
    <numFmt numFmtId="166" formatCode=".000\1"/>
    <numFmt numFmtId="167" formatCode=".0000"/>
    <numFmt numFmtId="168" formatCode=".0"/>
    <numFmt numFmtId="169" formatCode="0.000\1"/>
    <numFmt numFmtId="170" formatCode="0.0000"/>
    <numFmt numFmtId="171" formatCode="0.000"/>
    <numFmt numFmtId="172" formatCode="0.0"/>
    <numFmt numFmtId="173" formatCode="0.00000"/>
    <numFmt numFmtId="174" formatCode="0.000000"/>
    <numFmt numFmtId="175" formatCode="mm/dd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m/dd"/>
    <numFmt numFmtId="180" formatCode="mmmm\ d\,\ yyyy"/>
    <numFmt numFmtId="181" formatCode="mmm\-yyyy"/>
    <numFmt numFmtId="182" formatCode="00000"/>
    <numFmt numFmtId="183" formatCode="[&lt;=9999999]###\-####;\(###\)\ ###\-####"/>
    <numFmt numFmtId="184" formatCode="0000000"/>
    <numFmt numFmtId="185" formatCode="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17"/>
      <name val="Arial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 Unicode MS"/>
      <family val="3"/>
    </font>
    <font>
      <sz val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2" fontId="8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22" fontId="0" fillId="0" borderId="2" xfId="0" applyNumberFormat="1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1" fillId="0" borderId="1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1" xfId="0" applyFont="1" applyBorder="1" applyAlignment="1">
      <alignment/>
    </xf>
    <xf numFmtId="0" fontId="11" fillId="0" borderId="4" xfId="0" applyFont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Border="1" applyAlignment="1">
      <alignment/>
    </xf>
    <xf numFmtId="0" fontId="11" fillId="0" borderId="9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7" fillId="0" borderId="0" xfId="0" applyFont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vertical="top"/>
    </xf>
    <xf numFmtId="0" fontId="11" fillId="0" borderId="12" xfId="0" applyFont="1" applyFill="1" applyBorder="1" applyAlignment="1">
      <alignment vertical="top"/>
    </xf>
    <xf numFmtId="0" fontId="9" fillId="0" borderId="0" xfId="20" applyFont="1" applyAlignment="1">
      <alignment horizontal="left"/>
    </xf>
    <xf numFmtId="0" fontId="0" fillId="0" borderId="5" xfId="0" applyBorder="1" applyAlignment="1">
      <alignment horizontal="center"/>
    </xf>
    <xf numFmtId="172" fontId="0" fillId="0" borderId="0" xfId="0" applyNumberFormat="1" applyAlignment="1">
      <alignment/>
    </xf>
    <xf numFmtId="172" fontId="14" fillId="0" borderId="0" xfId="0" applyNumberFormat="1" applyFont="1" applyFill="1" applyAlignment="1">
      <alignment/>
    </xf>
    <xf numFmtId="172" fontId="0" fillId="0" borderId="0" xfId="0" applyNumberFormat="1" applyAlignment="1">
      <alignment horizontal="center"/>
    </xf>
    <xf numFmtId="172" fontId="8" fillId="2" borderId="5" xfId="0" applyNumberFormat="1" applyFont="1" applyFill="1" applyBorder="1" applyAlignment="1">
      <alignment horizontal="right"/>
    </xf>
    <xf numFmtId="172" fontId="8" fillId="0" borderId="5" xfId="0" applyNumberFormat="1" applyFont="1" applyBorder="1" applyAlignment="1">
      <alignment horizontal="right"/>
    </xf>
    <xf numFmtId="172" fontId="0" fillId="3" borderId="5" xfId="0" applyNumberFormat="1" applyFill="1" applyBorder="1" applyAlignment="1">
      <alignment/>
    </xf>
    <xf numFmtId="172" fontId="8" fillId="2" borderId="5" xfId="21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172" fontId="0" fillId="0" borderId="0" xfId="0" applyNumberFormat="1" applyBorder="1" applyAlignment="1">
      <alignment horizontal="left" vertical="top"/>
    </xf>
    <xf numFmtId="172" fontId="0" fillId="0" borderId="0" xfId="0" applyNumberFormat="1" applyBorder="1" applyAlignment="1">
      <alignment horizontal="right" vertical="top"/>
    </xf>
    <xf numFmtId="0" fontId="10" fillId="0" borderId="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0" xfId="0" applyFill="1" applyAlignment="1">
      <alignment/>
    </xf>
    <xf numFmtId="0" fontId="15" fillId="0" borderId="0" xfId="0" applyFont="1" applyAlignment="1">
      <alignment/>
    </xf>
    <xf numFmtId="0" fontId="0" fillId="0" borderId="11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3" fillId="0" borderId="3" xfId="0" applyFont="1" applyBorder="1" applyAlignment="1" applyProtection="1">
      <alignment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2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2" fontId="0" fillId="0" borderId="2" xfId="0" applyNumberFormat="1" applyBorder="1" applyAlignment="1" applyProtection="1">
      <alignment horizontal="right" vertical="center"/>
      <protection locked="0"/>
    </xf>
    <xf numFmtId="0" fontId="13" fillId="0" borderId="11" xfId="0" applyFont="1" applyBorder="1" applyAlignment="1" applyProtection="1">
      <alignment horizontal="left"/>
      <protection locked="0"/>
    </xf>
    <xf numFmtId="20" fontId="0" fillId="0" borderId="1" xfId="0" applyNumberFormat="1" applyBorder="1" applyAlignment="1" applyProtection="1">
      <alignment/>
      <protection locked="0"/>
    </xf>
    <xf numFmtId="20" fontId="0" fillId="0" borderId="10" xfId="0" applyNumberFormat="1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79" fontId="0" fillId="0" borderId="9" xfId="0" applyNumberForma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2" xfId="0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5" fillId="0" borderId="0" xfId="2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Font="1" applyAlignment="1">
      <alignment horizontal="center"/>
    </xf>
    <xf numFmtId="172" fontId="8" fillId="2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0" fillId="2" borderId="0" xfId="0" applyNumberFormat="1" applyFill="1" applyBorder="1" applyAlignment="1">
      <alignment/>
    </xf>
    <xf numFmtId="172" fontId="14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8" fillId="0" borderId="0" xfId="0" applyNumberFormat="1" applyFont="1" applyBorder="1" applyAlignment="1">
      <alignment horizontal="right"/>
    </xf>
    <xf numFmtId="172" fontId="8" fillId="0" borderId="3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172" fontId="8" fillId="0" borderId="0" xfId="0" applyNumberFormat="1" applyFont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8" fillId="2" borderId="5" xfId="0" applyNumberFormat="1" applyFont="1" applyFill="1" applyBorder="1" applyAlignment="1">
      <alignment horizontal="center"/>
    </xf>
    <xf numFmtId="172" fontId="8" fillId="2" borderId="5" xfId="21" applyNumberFormat="1" applyFont="1" applyFill="1" applyBorder="1" applyAlignment="1">
      <alignment horizontal="center"/>
    </xf>
    <xf numFmtId="172" fontId="0" fillId="3" borderId="5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0" fillId="4" borderId="2" xfId="0" applyFill="1" applyBorder="1" applyAlignment="1" applyProtection="1">
      <alignment/>
      <protection locked="0"/>
    </xf>
    <xf numFmtId="0" fontId="0" fillId="4" borderId="2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1" xfId="0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0" fontId="0" fillId="4" borderId="1" xfId="0" applyFill="1" applyBorder="1" applyAlignment="1">
      <alignment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/>
      <protection locked="0"/>
    </xf>
    <xf numFmtId="0" fontId="0" fillId="4" borderId="2" xfId="0" applyFill="1" applyBorder="1" applyAlignment="1">
      <alignment horizontal="left"/>
    </xf>
    <xf numFmtId="184" fontId="1" fillId="0" borderId="0" xfId="0" applyNumberFormat="1" applyFont="1" applyFill="1" applyAlignment="1">
      <alignment horizontal="left"/>
    </xf>
    <xf numFmtId="185" fontId="1" fillId="0" borderId="0" xfId="0" applyNumberFormat="1" applyFont="1" applyFill="1" applyAlignment="1">
      <alignment horizontal="left"/>
    </xf>
    <xf numFmtId="172" fontId="0" fillId="0" borderId="2" xfId="0" applyNumberFormat="1" applyBorder="1" applyAlignment="1" applyProtection="1">
      <alignment horizontal="right" vertical="center"/>
      <protection/>
    </xf>
    <xf numFmtId="172" fontId="0" fillId="0" borderId="0" xfId="0" applyNumberFormat="1" applyAlignment="1" applyProtection="1">
      <alignment/>
      <protection locked="0"/>
    </xf>
    <xf numFmtId="14" fontId="0" fillId="0" borderId="9" xfId="0" applyNumberFormat="1" applyBorder="1" applyAlignment="1" applyProtection="1">
      <alignment/>
      <protection locked="0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0" fontId="0" fillId="0" borderId="7" xfId="0" applyBorder="1" applyAlignment="1">
      <alignment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16" fillId="0" borderId="11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hyperlink" Target="#'SUN''S PATH'!A1" /><Relationship Id="rId3" Type="http://schemas.openxmlformats.org/officeDocument/2006/relationships/hyperlink" Target="#'SUN''S PATH'!A1" /><Relationship Id="rId4" Type="http://schemas.openxmlformats.org/officeDocument/2006/relationships/image" Target="../media/image18.emf" /><Relationship Id="rId5" Type="http://schemas.openxmlformats.org/officeDocument/2006/relationships/image" Target="../media/image21.emf" /><Relationship Id="rId6" Type="http://schemas.openxmlformats.org/officeDocument/2006/relationships/image" Target="../media/image38.emf" /><Relationship Id="rId7" Type="http://schemas.openxmlformats.org/officeDocument/2006/relationships/image" Target="../media/image15.emf" /><Relationship Id="rId8" Type="http://schemas.openxmlformats.org/officeDocument/2006/relationships/image" Target="../media/image37.emf" /><Relationship Id="rId9" Type="http://schemas.openxmlformats.org/officeDocument/2006/relationships/image" Target="../media/image24.emf" /><Relationship Id="rId10" Type="http://schemas.openxmlformats.org/officeDocument/2006/relationships/image" Target="../media/image10.emf" /><Relationship Id="rId11" Type="http://schemas.openxmlformats.org/officeDocument/2006/relationships/image" Target="../media/image7.emf" /><Relationship Id="rId12" Type="http://schemas.openxmlformats.org/officeDocument/2006/relationships/image" Target="../media/image30.emf" /><Relationship Id="rId13" Type="http://schemas.openxmlformats.org/officeDocument/2006/relationships/image" Target="../media/image4.emf" /><Relationship Id="rId14" Type="http://schemas.openxmlformats.org/officeDocument/2006/relationships/image" Target="../media/image16.emf" /><Relationship Id="rId15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hyperlink" Target="#'SUN''S PATH'!A1" /><Relationship Id="rId3" Type="http://schemas.openxmlformats.org/officeDocument/2006/relationships/hyperlink" Target="#'SUN''S PATH'!A1" /><Relationship Id="rId4" Type="http://schemas.openxmlformats.org/officeDocument/2006/relationships/image" Target="../media/image6.emf" /><Relationship Id="rId5" Type="http://schemas.openxmlformats.org/officeDocument/2006/relationships/image" Target="../media/image19.emf" /><Relationship Id="rId6" Type="http://schemas.openxmlformats.org/officeDocument/2006/relationships/image" Target="../media/image9.emf" /><Relationship Id="rId7" Type="http://schemas.openxmlformats.org/officeDocument/2006/relationships/image" Target="../media/image7.emf" /><Relationship Id="rId8" Type="http://schemas.openxmlformats.org/officeDocument/2006/relationships/image" Target="../media/image10.emf" /><Relationship Id="rId9" Type="http://schemas.openxmlformats.org/officeDocument/2006/relationships/image" Target="../media/image30.emf" /><Relationship Id="rId10" Type="http://schemas.openxmlformats.org/officeDocument/2006/relationships/image" Target="../media/image2.emf" /><Relationship Id="rId11" Type="http://schemas.openxmlformats.org/officeDocument/2006/relationships/image" Target="../media/image16.emf" /><Relationship Id="rId12" Type="http://schemas.openxmlformats.org/officeDocument/2006/relationships/image" Target="../media/image13.emf" /><Relationship Id="rId13" Type="http://schemas.openxmlformats.org/officeDocument/2006/relationships/image" Target="../media/image11.emf" /><Relationship Id="rId14" Type="http://schemas.openxmlformats.org/officeDocument/2006/relationships/image" Target="../media/image21.emf" /><Relationship Id="rId15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.emf" /><Relationship Id="rId3" Type="http://schemas.openxmlformats.org/officeDocument/2006/relationships/image" Target="../media/image17.emf" /><Relationship Id="rId4" Type="http://schemas.openxmlformats.org/officeDocument/2006/relationships/image" Target="../media/image5.emf" /><Relationship Id="rId5" Type="http://schemas.openxmlformats.org/officeDocument/2006/relationships/image" Target="../media/image22.emf" /><Relationship Id="rId6" Type="http://schemas.openxmlformats.org/officeDocument/2006/relationships/image" Target="../media/image23.emf" /><Relationship Id="rId7" Type="http://schemas.openxmlformats.org/officeDocument/2006/relationships/image" Target="../media/image25.emf" /><Relationship Id="rId8" Type="http://schemas.openxmlformats.org/officeDocument/2006/relationships/image" Target="../media/image26.emf" /><Relationship Id="rId9" Type="http://schemas.openxmlformats.org/officeDocument/2006/relationships/image" Target="../media/image27.emf" /><Relationship Id="rId10" Type="http://schemas.openxmlformats.org/officeDocument/2006/relationships/image" Target="../media/image28.emf" /><Relationship Id="rId11" Type="http://schemas.openxmlformats.org/officeDocument/2006/relationships/image" Target="../media/image29.emf" /><Relationship Id="rId12" Type="http://schemas.openxmlformats.org/officeDocument/2006/relationships/image" Target="../media/image31.emf" /><Relationship Id="rId13" Type="http://schemas.openxmlformats.org/officeDocument/2006/relationships/image" Target="../media/image32.emf" /><Relationship Id="rId14" Type="http://schemas.openxmlformats.org/officeDocument/2006/relationships/image" Target="../media/image33.emf" /><Relationship Id="rId15" Type="http://schemas.openxmlformats.org/officeDocument/2006/relationships/image" Target="../media/image34.emf" /><Relationship Id="rId16" Type="http://schemas.openxmlformats.org/officeDocument/2006/relationships/image" Target="../media/image3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6</xdr:row>
      <xdr:rowOff>0</xdr:rowOff>
    </xdr:from>
    <xdr:to>
      <xdr:col>13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943475" y="1162050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43</xdr:row>
      <xdr:rowOff>0</xdr:rowOff>
    </xdr:from>
    <xdr:to>
      <xdr:col>10</xdr:col>
      <xdr:colOff>342900</xdr:colOff>
      <xdr:row>44</xdr:row>
      <xdr:rowOff>295275</xdr:rowOff>
    </xdr:to>
    <xdr:sp>
      <xdr:nvSpPr>
        <xdr:cNvPr id="2" name="Oval 2"/>
        <xdr:cNvSpPr>
          <a:spLocks/>
        </xdr:cNvSpPr>
      </xdr:nvSpPr>
      <xdr:spPr>
        <a:xfrm>
          <a:off x="3695700" y="7486650"/>
          <a:ext cx="647700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304800</xdr:rowOff>
    </xdr:from>
    <xdr:to>
      <xdr:col>10</xdr:col>
      <xdr:colOff>28575</xdr:colOff>
      <xdr:row>44</xdr:row>
      <xdr:rowOff>19050</xdr:rowOff>
    </xdr:to>
    <xdr:sp>
      <xdr:nvSpPr>
        <xdr:cNvPr id="3" name="Oval 5"/>
        <xdr:cNvSpPr>
          <a:spLocks/>
        </xdr:cNvSpPr>
      </xdr:nvSpPr>
      <xdr:spPr>
        <a:xfrm flipH="1" flipV="1">
          <a:off x="4000500" y="7791450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44</xdr:row>
      <xdr:rowOff>295275</xdr:rowOff>
    </xdr:from>
    <xdr:to>
      <xdr:col>4</xdr:col>
      <xdr:colOff>152400</xdr:colOff>
      <xdr:row>52</xdr:row>
      <xdr:rowOff>152400</xdr:rowOff>
    </xdr:to>
    <xdr:sp>
      <xdr:nvSpPr>
        <xdr:cNvPr id="4" name="Line 6"/>
        <xdr:cNvSpPr>
          <a:spLocks/>
        </xdr:cNvSpPr>
      </xdr:nvSpPr>
      <xdr:spPr>
        <a:xfrm>
          <a:off x="1943100" y="809625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46</xdr:row>
      <xdr:rowOff>76200</xdr:rowOff>
    </xdr:from>
    <xdr:to>
      <xdr:col>8</xdr:col>
      <xdr:colOff>171450</xdr:colOff>
      <xdr:row>49</xdr:row>
      <xdr:rowOff>0</xdr:rowOff>
    </xdr:to>
    <xdr:sp>
      <xdr:nvSpPr>
        <xdr:cNvPr id="5" name="Rectangle 8"/>
        <xdr:cNvSpPr>
          <a:spLocks/>
        </xdr:cNvSpPr>
      </xdr:nvSpPr>
      <xdr:spPr>
        <a:xfrm>
          <a:off x="3295650" y="8353425"/>
          <a:ext cx="1143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46</xdr:row>
      <xdr:rowOff>57150</xdr:rowOff>
    </xdr:from>
    <xdr:to>
      <xdr:col>8</xdr:col>
      <xdr:colOff>219075</xdr:colOff>
      <xdr:row>48</xdr:row>
      <xdr:rowOff>152400</xdr:rowOff>
    </xdr:to>
    <xdr:sp>
      <xdr:nvSpPr>
        <xdr:cNvPr id="6" name="Line 9"/>
        <xdr:cNvSpPr>
          <a:spLocks/>
        </xdr:cNvSpPr>
      </xdr:nvSpPr>
      <xdr:spPr>
        <a:xfrm>
          <a:off x="3457575" y="83343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49</xdr:row>
      <xdr:rowOff>0</xdr:rowOff>
    </xdr:from>
    <xdr:to>
      <xdr:col>10</xdr:col>
      <xdr:colOff>666750</xdr:colOff>
      <xdr:row>49</xdr:row>
      <xdr:rowOff>0</xdr:rowOff>
    </xdr:to>
    <xdr:sp>
      <xdr:nvSpPr>
        <xdr:cNvPr id="7" name="Line 10"/>
        <xdr:cNvSpPr>
          <a:spLocks/>
        </xdr:cNvSpPr>
      </xdr:nvSpPr>
      <xdr:spPr>
        <a:xfrm>
          <a:off x="3295650" y="87630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48</xdr:row>
      <xdr:rowOff>0</xdr:rowOff>
    </xdr:from>
    <xdr:to>
      <xdr:col>10</xdr:col>
      <xdr:colOff>666750</xdr:colOff>
      <xdr:row>49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4533900" y="8601075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49</xdr:row>
      <xdr:rowOff>133350</xdr:rowOff>
    </xdr:from>
    <xdr:to>
      <xdr:col>10</xdr:col>
      <xdr:colOff>533400</xdr:colOff>
      <xdr:row>52</xdr:row>
      <xdr:rowOff>0</xdr:rowOff>
    </xdr:to>
    <xdr:sp>
      <xdr:nvSpPr>
        <xdr:cNvPr id="9" name="Line 12"/>
        <xdr:cNvSpPr>
          <a:spLocks/>
        </xdr:cNvSpPr>
      </xdr:nvSpPr>
      <xdr:spPr>
        <a:xfrm>
          <a:off x="4533900" y="88963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533400</xdr:colOff>
      <xdr:row>90</xdr:row>
      <xdr:rowOff>19050</xdr:rowOff>
    </xdr:from>
    <xdr:to>
      <xdr:col>20</xdr:col>
      <xdr:colOff>533400</xdr:colOff>
      <xdr:row>92</xdr:row>
      <xdr:rowOff>47625</xdr:rowOff>
    </xdr:to>
    <xdr:sp>
      <xdr:nvSpPr>
        <xdr:cNvPr id="10" name="Line 13"/>
        <xdr:cNvSpPr>
          <a:spLocks/>
        </xdr:cNvSpPr>
      </xdr:nvSpPr>
      <xdr:spPr>
        <a:xfrm>
          <a:off x="8524875" y="156400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49</xdr:row>
      <xdr:rowOff>133350</xdr:rowOff>
    </xdr:from>
    <xdr:to>
      <xdr:col>8</xdr:col>
      <xdr:colOff>161925</xdr:colOff>
      <xdr:row>52</xdr:row>
      <xdr:rowOff>0</xdr:rowOff>
    </xdr:to>
    <xdr:sp>
      <xdr:nvSpPr>
        <xdr:cNvPr id="11" name="Line 14"/>
        <xdr:cNvSpPr>
          <a:spLocks/>
        </xdr:cNvSpPr>
      </xdr:nvSpPr>
      <xdr:spPr>
        <a:xfrm>
          <a:off x="3400425" y="88963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51</xdr:row>
      <xdr:rowOff>76200</xdr:rowOff>
    </xdr:from>
    <xdr:to>
      <xdr:col>10</xdr:col>
      <xdr:colOff>523875</xdr:colOff>
      <xdr:row>51</xdr:row>
      <xdr:rowOff>76200</xdr:rowOff>
    </xdr:to>
    <xdr:sp>
      <xdr:nvSpPr>
        <xdr:cNvPr id="12" name="Line 15"/>
        <xdr:cNvSpPr>
          <a:spLocks/>
        </xdr:cNvSpPr>
      </xdr:nvSpPr>
      <xdr:spPr>
        <a:xfrm>
          <a:off x="3419475" y="91630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53</xdr:row>
      <xdr:rowOff>104775</xdr:rowOff>
    </xdr:from>
    <xdr:to>
      <xdr:col>10</xdr:col>
      <xdr:colOff>200025</xdr:colOff>
      <xdr:row>53</xdr:row>
      <xdr:rowOff>285750</xdr:rowOff>
    </xdr:to>
    <xdr:sp>
      <xdr:nvSpPr>
        <xdr:cNvPr id="13" name="Oval 16"/>
        <xdr:cNvSpPr>
          <a:spLocks/>
        </xdr:cNvSpPr>
      </xdr:nvSpPr>
      <xdr:spPr>
        <a:xfrm>
          <a:off x="4019550" y="955357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53</xdr:row>
      <xdr:rowOff>57150</xdr:rowOff>
    </xdr:from>
    <xdr:to>
      <xdr:col>10</xdr:col>
      <xdr:colOff>628650</xdr:colOff>
      <xdr:row>53</xdr:row>
      <xdr:rowOff>104775</xdr:rowOff>
    </xdr:to>
    <xdr:sp>
      <xdr:nvSpPr>
        <xdr:cNvPr id="14" name="Line 17"/>
        <xdr:cNvSpPr>
          <a:spLocks/>
        </xdr:cNvSpPr>
      </xdr:nvSpPr>
      <xdr:spPr>
        <a:xfrm flipV="1">
          <a:off x="4095750" y="9505950"/>
          <a:ext cx="5334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53</xdr:row>
      <xdr:rowOff>285750</xdr:rowOff>
    </xdr:from>
    <xdr:to>
      <xdr:col>10</xdr:col>
      <xdr:colOff>638175</xdr:colOff>
      <xdr:row>54</xdr:row>
      <xdr:rowOff>38100</xdr:rowOff>
    </xdr:to>
    <xdr:sp>
      <xdr:nvSpPr>
        <xdr:cNvPr id="15" name="Line 18"/>
        <xdr:cNvSpPr>
          <a:spLocks/>
        </xdr:cNvSpPr>
      </xdr:nvSpPr>
      <xdr:spPr>
        <a:xfrm>
          <a:off x="4105275" y="9734550"/>
          <a:ext cx="5334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0</xdr:rowOff>
    </xdr:from>
    <xdr:to>
      <xdr:col>10</xdr:col>
      <xdr:colOff>409575</xdr:colOff>
      <xdr:row>56</xdr:row>
      <xdr:rowOff>0</xdr:rowOff>
    </xdr:to>
    <xdr:sp>
      <xdr:nvSpPr>
        <xdr:cNvPr id="16" name="Oval 19"/>
        <xdr:cNvSpPr>
          <a:spLocks/>
        </xdr:cNvSpPr>
      </xdr:nvSpPr>
      <xdr:spPr>
        <a:xfrm>
          <a:off x="4219575" y="99345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54</xdr:row>
      <xdr:rowOff>152400</xdr:rowOff>
    </xdr:from>
    <xdr:to>
      <xdr:col>10</xdr:col>
      <xdr:colOff>314325</xdr:colOff>
      <xdr:row>56</xdr:row>
      <xdr:rowOff>19050</xdr:rowOff>
    </xdr:to>
    <xdr:sp>
      <xdr:nvSpPr>
        <xdr:cNvPr id="17" name="Line 20"/>
        <xdr:cNvSpPr>
          <a:spLocks/>
        </xdr:cNvSpPr>
      </xdr:nvSpPr>
      <xdr:spPr>
        <a:xfrm>
          <a:off x="4314825" y="9915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55</xdr:row>
      <xdr:rowOff>95250</xdr:rowOff>
    </xdr:from>
    <xdr:to>
      <xdr:col>10</xdr:col>
      <xdr:colOff>438150</xdr:colOff>
      <xdr:row>55</xdr:row>
      <xdr:rowOff>95250</xdr:rowOff>
    </xdr:to>
    <xdr:sp>
      <xdr:nvSpPr>
        <xdr:cNvPr id="18" name="Line 21"/>
        <xdr:cNvSpPr>
          <a:spLocks/>
        </xdr:cNvSpPr>
      </xdr:nvSpPr>
      <xdr:spPr>
        <a:xfrm flipH="1">
          <a:off x="4191000" y="100298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56</xdr:row>
      <xdr:rowOff>85725</xdr:rowOff>
    </xdr:from>
    <xdr:to>
      <xdr:col>10</xdr:col>
      <xdr:colOff>638175</xdr:colOff>
      <xdr:row>56</xdr:row>
      <xdr:rowOff>85725</xdr:rowOff>
    </xdr:to>
    <xdr:sp>
      <xdr:nvSpPr>
        <xdr:cNvPr id="19" name="Line 22"/>
        <xdr:cNvSpPr>
          <a:spLocks/>
        </xdr:cNvSpPr>
      </xdr:nvSpPr>
      <xdr:spPr>
        <a:xfrm>
          <a:off x="4143375" y="10201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20" name="Line 23"/>
        <xdr:cNvSpPr>
          <a:spLocks/>
        </xdr:cNvSpPr>
      </xdr:nvSpPr>
      <xdr:spPr>
        <a:xfrm>
          <a:off x="609600" y="99345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52</xdr:row>
      <xdr:rowOff>152400</xdr:rowOff>
    </xdr:from>
    <xdr:to>
      <xdr:col>4</xdr:col>
      <xdr:colOff>152400</xdr:colOff>
      <xdr:row>55</xdr:row>
      <xdr:rowOff>0</xdr:rowOff>
    </xdr:to>
    <xdr:sp>
      <xdr:nvSpPr>
        <xdr:cNvPr id="21" name="Line 24"/>
        <xdr:cNvSpPr>
          <a:spLocks/>
        </xdr:cNvSpPr>
      </xdr:nvSpPr>
      <xdr:spPr>
        <a:xfrm flipH="1">
          <a:off x="581025" y="9401175"/>
          <a:ext cx="13620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52</xdr:row>
      <xdr:rowOff>152400</xdr:rowOff>
    </xdr:from>
    <xdr:to>
      <xdr:col>8</xdr:col>
      <xdr:colOff>9525</xdr:colOff>
      <xdr:row>55</xdr:row>
      <xdr:rowOff>0</xdr:rowOff>
    </xdr:to>
    <xdr:sp>
      <xdr:nvSpPr>
        <xdr:cNvPr id="22" name="Line 25"/>
        <xdr:cNvSpPr>
          <a:spLocks/>
        </xdr:cNvSpPr>
      </xdr:nvSpPr>
      <xdr:spPr>
        <a:xfrm>
          <a:off x="1943100" y="9401175"/>
          <a:ext cx="13049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53</xdr:row>
      <xdr:rowOff>66675</xdr:rowOff>
    </xdr:from>
    <xdr:to>
      <xdr:col>5</xdr:col>
      <xdr:colOff>200025</xdr:colOff>
      <xdr:row>53</xdr:row>
      <xdr:rowOff>257175</xdr:rowOff>
    </xdr:to>
    <xdr:sp>
      <xdr:nvSpPr>
        <xdr:cNvPr id="23" name="Arc 28"/>
        <xdr:cNvSpPr>
          <a:spLocks/>
        </xdr:cNvSpPr>
      </xdr:nvSpPr>
      <xdr:spPr>
        <a:xfrm flipV="1">
          <a:off x="2085975" y="9515475"/>
          <a:ext cx="219075" cy="190500"/>
        </a:xfrm>
        <a:prstGeom prst="arc">
          <a:avLst>
            <a:gd name="adj" fmla="val -30392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53</xdr:row>
      <xdr:rowOff>104775</xdr:rowOff>
    </xdr:from>
    <xdr:to>
      <xdr:col>3</xdr:col>
      <xdr:colOff>590550</xdr:colOff>
      <xdr:row>53</xdr:row>
      <xdr:rowOff>257175</xdr:rowOff>
    </xdr:to>
    <xdr:sp>
      <xdr:nvSpPr>
        <xdr:cNvPr id="24" name="Arc 30"/>
        <xdr:cNvSpPr>
          <a:spLocks/>
        </xdr:cNvSpPr>
      </xdr:nvSpPr>
      <xdr:spPr>
        <a:xfrm flipH="1" flipV="1">
          <a:off x="1533525" y="9553575"/>
          <a:ext cx="247650" cy="1524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67</xdr:row>
      <xdr:rowOff>152400</xdr:rowOff>
    </xdr:from>
    <xdr:to>
      <xdr:col>20</xdr:col>
      <xdr:colOff>0</xdr:colOff>
      <xdr:row>69</xdr:row>
      <xdr:rowOff>152400</xdr:rowOff>
    </xdr:to>
    <xdr:pic>
      <xdr:nvPicPr>
        <xdr:cNvPr id="25" name="CommandButton1" descr="Solar Graphic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2049125"/>
          <a:ext cx="904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457200</xdr:colOff>
      <xdr:row>68</xdr:row>
      <xdr:rowOff>66675</xdr:rowOff>
    </xdr:from>
    <xdr:to>
      <xdr:col>19</xdr:col>
      <xdr:colOff>219075</xdr:colOff>
      <xdr:row>69</xdr:row>
      <xdr:rowOff>66675</xdr:rowOff>
    </xdr:to>
    <xdr:pic>
      <xdr:nvPicPr>
        <xdr:cNvPr id="26" name="Label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00900" y="12125325"/>
          <a:ext cx="666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69</xdr:row>
      <xdr:rowOff>28575</xdr:rowOff>
    </xdr:from>
    <xdr:to>
      <xdr:col>6</xdr:col>
      <xdr:colOff>304800</xdr:colOff>
      <xdr:row>69</xdr:row>
      <xdr:rowOff>142875</xdr:rowOff>
    </xdr:to>
    <xdr:pic>
      <xdr:nvPicPr>
        <xdr:cNvPr id="27" name="optDataComplet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12249150"/>
          <a:ext cx="295275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28575</xdr:colOff>
      <xdr:row>69</xdr:row>
      <xdr:rowOff>28575</xdr:rowOff>
    </xdr:from>
    <xdr:to>
      <xdr:col>8</xdr:col>
      <xdr:colOff>295275</xdr:colOff>
      <xdr:row>69</xdr:row>
      <xdr:rowOff>133350</xdr:rowOff>
    </xdr:to>
    <xdr:pic>
      <xdr:nvPicPr>
        <xdr:cNvPr id="28" name="optDataIncomple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67075" y="12249150"/>
          <a:ext cx="266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42</xdr:row>
      <xdr:rowOff>9525</xdr:rowOff>
    </xdr:from>
    <xdr:to>
      <xdr:col>9</xdr:col>
      <xdr:colOff>152400</xdr:colOff>
      <xdr:row>42</xdr:row>
      <xdr:rowOff>152400</xdr:rowOff>
    </xdr:to>
    <xdr:pic>
      <xdr:nvPicPr>
        <xdr:cNvPr id="29" name="optDrawTrueNor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62350" y="718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42</xdr:row>
      <xdr:rowOff>9525</xdr:rowOff>
    </xdr:from>
    <xdr:to>
      <xdr:col>10</xdr:col>
      <xdr:colOff>257175</xdr:colOff>
      <xdr:row>42</xdr:row>
      <xdr:rowOff>161925</xdr:rowOff>
    </xdr:to>
    <xdr:pic>
      <xdr:nvPicPr>
        <xdr:cNvPr id="30" name="optDrawMagneticNor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81450" y="7181850"/>
          <a:ext cx="276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</xdr:row>
      <xdr:rowOff>9525</xdr:rowOff>
    </xdr:from>
    <xdr:to>
      <xdr:col>18</xdr:col>
      <xdr:colOff>314325</xdr:colOff>
      <xdr:row>42</xdr:row>
      <xdr:rowOff>304800</xdr:rowOff>
    </xdr:to>
    <xdr:sp>
      <xdr:nvSpPr>
        <xdr:cNvPr id="31" name="Rectangle 45"/>
        <xdr:cNvSpPr>
          <a:spLocks/>
        </xdr:cNvSpPr>
      </xdr:nvSpPr>
      <xdr:spPr>
        <a:xfrm>
          <a:off x="6181725" y="7181850"/>
          <a:ext cx="1457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2</xdr:row>
      <xdr:rowOff>9525</xdr:rowOff>
    </xdr:from>
    <xdr:to>
      <xdr:col>4</xdr:col>
      <xdr:colOff>295275</xdr:colOff>
      <xdr:row>2</xdr:row>
      <xdr:rowOff>161925</xdr:rowOff>
    </xdr:to>
    <xdr:pic>
      <xdr:nvPicPr>
        <xdr:cNvPr id="32" name="optMethod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0225" y="523875"/>
          <a:ext cx="285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6</xdr:col>
      <xdr:colOff>304800</xdr:colOff>
      <xdr:row>2</xdr:row>
      <xdr:rowOff>161925</xdr:rowOff>
    </xdr:to>
    <xdr:pic>
      <xdr:nvPicPr>
        <xdr:cNvPr id="33" name="optMethod203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33650" y="542925"/>
          <a:ext cx="276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28575</xdr:rowOff>
    </xdr:from>
    <xdr:to>
      <xdr:col>8</xdr:col>
      <xdr:colOff>304800</xdr:colOff>
      <xdr:row>2</xdr:row>
      <xdr:rowOff>161925</xdr:rowOff>
    </xdr:to>
    <xdr:pic>
      <xdr:nvPicPr>
        <xdr:cNvPr id="34" name="optMethod203B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67075" y="542925"/>
          <a:ext cx="276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</xdr:row>
      <xdr:rowOff>9525</xdr:rowOff>
    </xdr:from>
    <xdr:to>
      <xdr:col>10</xdr:col>
      <xdr:colOff>161925</xdr:colOff>
      <xdr:row>2</xdr:row>
      <xdr:rowOff>161925</xdr:rowOff>
    </xdr:to>
    <xdr:pic>
      <xdr:nvPicPr>
        <xdr:cNvPr id="35" name="optMethodOther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29075" y="5238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27</xdr:row>
      <xdr:rowOff>9525</xdr:rowOff>
    </xdr:from>
    <xdr:to>
      <xdr:col>7</xdr:col>
      <xdr:colOff>390525</xdr:colOff>
      <xdr:row>27</xdr:row>
      <xdr:rowOff>152400</xdr:rowOff>
    </xdr:to>
    <xdr:pic>
      <xdr:nvPicPr>
        <xdr:cNvPr id="36" name="optAttache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57525" y="45720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27</xdr:row>
      <xdr:rowOff>0</xdr:rowOff>
    </xdr:from>
    <xdr:to>
      <xdr:col>9</xdr:col>
      <xdr:colOff>447675</xdr:colOff>
      <xdr:row>27</xdr:row>
      <xdr:rowOff>152400</xdr:rowOff>
    </xdr:to>
    <xdr:pic>
      <xdr:nvPicPr>
        <xdr:cNvPr id="37" name="optDetached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00" y="45624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27</xdr:row>
      <xdr:rowOff>9525</xdr:rowOff>
    </xdr:from>
    <xdr:to>
      <xdr:col>10</xdr:col>
      <xdr:colOff>581025</xdr:colOff>
      <xdr:row>27</xdr:row>
      <xdr:rowOff>152400</xdr:rowOff>
    </xdr:to>
    <xdr:pic>
      <xdr:nvPicPr>
        <xdr:cNvPr id="38" name="optNon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71975" y="4572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56</xdr:row>
      <xdr:rowOff>66675</xdr:rowOff>
    </xdr:from>
    <xdr:to>
      <xdr:col>10</xdr:col>
      <xdr:colOff>590550</xdr:colOff>
      <xdr:row>56</xdr:row>
      <xdr:rowOff>66675</xdr:rowOff>
    </xdr:to>
    <xdr:sp>
      <xdr:nvSpPr>
        <xdr:cNvPr id="39" name="Line 59"/>
        <xdr:cNvSpPr>
          <a:spLocks/>
        </xdr:cNvSpPr>
      </xdr:nvSpPr>
      <xdr:spPr>
        <a:xfrm flipH="1">
          <a:off x="4343400" y="10182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43</xdr:row>
      <xdr:rowOff>28575</xdr:rowOff>
    </xdr:from>
    <xdr:to>
      <xdr:col>10</xdr:col>
      <xdr:colOff>38100</xdr:colOff>
      <xdr:row>44</xdr:row>
      <xdr:rowOff>0</xdr:rowOff>
    </xdr:to>
    <xdr:sp>
      <xdr:nvSpPr>
        <xdr:cNvPr id="40" name="Line 60"/>
        <xdr:cNvSpPr>
          <a:spLocks/>
        </xdr:cNvSpPr>
      </xdr:nvSpPr>
      <xdr:spPr>
        <a:xfrm flipH="1" flipV="1">
          <a:off x="3857625" y="7515225"/>
          <a:ext cx="1809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45</xdr:row>
      <xdr:rowOff>76200</xdr:rowOff>
    </xdr:from>
    <xdr:to>
      <xdr:col>4</xdr:col>
      <xdr:colOff>238125</xdr:colOff>
      <xdr:row>52</xdr:row>
      <xdr:rowOff>180975</xdr:rowOff>
    </xdr:to>
    <xdr:sp>
      <xdr:nvSpPr>
        <xdr:cNvPr id="41" name="Rectangle 69"/>
        <xdr:cNvSpPr>
          <a:spLocks/>
        </xdr:cNvSpPr>
      </xdr:nvSpPr>
      <xdr:spPr>
        <a:xfrm>
          <a:off x="1876425" y="8191500"/>
          <a:ext cx="1524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44</xdr:row>
      <xdr:rowOff>219075</xdr:rowOff>
    </xdr:from>
    <xdr:to>
      <xdr:col>4</xdr:col>
      <xdr:colOff>266700</xdr:colOff>
      <xdr:row>45</xdr:row>
      <xdr:rowOff>66675</xdr:rowOff>
    </xdr:to>
    <xdr:sp>
      <xdr:nvSpPr>
        <xdr:cNvPr id="42" name="Oval 71"/>
        <xdr:cNvSpPr>
          <a:spLocks/>
        </xdr:cNvSpPr>
      </xdr:nvSpPr>
      <xdr:spPr>
        <a:xfrm>
          <a:off x="1895475" y="8020050"/>
          <a:ext cx="1619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44</xdr:row>
      <xdr:rowOff>76200</xdr:rowOff>
    </xdr:from>
    <xdr:to>
      <xdr:col>6</xdr:col>
      <xdr:colOff>38100</xdr:colOff>
      <xdr:row>44</xdr:row>
      <xdr:rowOff>219075</xdr:rowOff>
    </xdr:to>
    <xdr:sp>
      <xdr:nvSpPr>
        <xdr:cNvPr id="43" name="Line 72"/>
        <xdr:cNvSpPr>
          <a:spLocks/>
        </xdr:cNvSpPr>
      </xdr:nvSpPr>
      <xdr:spPr>
        <a:xfrm flipV="1">
          <a:off x="1990725" y="7877175"/>
          <a:ext cx="552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45</xdr:row>
      <xdr:rowOff>9525</xdr:rowOff>
    </xdr:from>
    <xdr:to>
      <xdr:col>6</xdr:col>
      <xdr:colOff>66675</xdr:colOff>
      <xdr:row>45</xdr:row>
      <xdr:rowOff>76200</xdr:rowOff>
    </xdr:to>
    <xdr:sp>
      <xdr:nvSpPr>
        <xdr:cNvPr id="44" name="Line 73"/>
        <xdr:cNvSpPr>
          <a:spLocks/>
        </xdr:cNvSpPr>
      </xdr:nvSpPr>
      <xdr:spPr>
        <a:xfrm>
          <a:off x="1952625" y="8124825"/>
          <a:ext cx="6191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54</xdr:row>
      <xdr:rowOff>114300</xdr:rowOff>
    </xdr:from>
    <xdr:to>
      <xdr:col>5</xdr:col>
      <xdr:colOff>295275</xdr:colOff>
      <xdr:row>55</xdr:row>
      <xdr:rowOff>114300</xdr:rowOff>
    </xdr:to>
    <xdr:sp>
      <xdr:nvSpPr>
        <xdr:cNvPr id="45" name="AutoShape 76"/>
        <xdr:cNvSpPr>
          <a:spLocks/>
        </xdr:cNvSpPr>
      </xdr:nvSpPr>
      <xdr:spPr>
        <a:xfrm>
          <a:off x="2209800" y="9877425"/>
          <a:ext cx="190500" cy="1714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54</xdr:row>
      <xdr:rowOff>76200</xdr:rowOff>
    </xdr:from>
    <xdr:to>
      <xdr:col>5</xdr:col>
      <xdr:colOff>200025</xdr:colOff>
      <xdr:row>55</xdr:row>
      <xdr:rowOff>161925</xdr:rowOff>
    </xdr:to>
    <xdr:sp>
      <xdr:nvSpPr>
        <xdr:cNvPr id="46" name="Line 77"/>
        <xdr:cNvSpPr>
          <a:spLocks/>
        </xdr:cNvSpPr>
      </xdr:nvSpPr>
      <xdr:spPr>
        <a:xfrm>
          <a:off x="2305050" y="98393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55</xdr:row>
      <xdr:rowOff>28575</xdr:rowOff>
    </xdr:from>
    <xdr:to>
      <xdr:col>6</xdr:col>
      <xdr:colOff>85725</xdr:colOff>
      <xdr:row>55</xdr:row>
      <xdr:rowOff>28575</xdr:rowOff>
    </xdr:to>
    <xdr:sp>
      <xdr:nvSpPr>
        <xdr:cNvPr id="47" name="Line 79"/>
        <xdr:cNvSpPr>
          <a:spLocks/>
        </xdr:cNvSpPr>
      </xdr:nvSpPr>
      <xdr:spPr>
        <a:xfrm>
          <a:off x="2133600" y="9963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49</xdr:row>
      <xdr:rowOff>152400</xdr:rowOff>
    </xdr:from>
    <xdr:to>
      <xdr:col>5</xdr:col>
      <xdr:colOff>228600</xdr:colOff>
      <xdr:row>49</xdr:row>
      <xdr:rowOff>152400</xdr:rowOff>
    </xdr:to>
    <xdr:sp>
      <xdr:nvSpPr>
        <xdr:cNvPr id="48" name="Line 80"/>
        <xdr:cNvSpPr>
          <a:spLocks/>
        </xdr:cNvSpPr>
      </xdr:nvSpPr>
      <xdr:spPr>
        <a:xfrm>
          <a:off x="2028825" y="89154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50</xdr:row>
      <xdr:rowOff>0</xdr:rowOff>
    </xdr:from>
    <xdr:to>
      <xdr:col>5</xdr:col>
      <xdr:colOff>238125</xdr:colOff>
      <xdr:row>53</xdr:row>
      <xdr:rowOff>0</xdr:rowOff>
    </xdr:to>
    <xdr:sp>
      <xdr:nvSpPr>
        <xdr:cNvPr id="49" name="Line 81"/>
        <xdr:cNvSpPr>
          <a:spLocks/>
        </xdr:cNvSpPr>
      </xdr:nvSpPr>
      <xdr:spPr>
        <a:xfrm>
          <a:off x="2343150" y="89249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50</xdr:row>
      <xdr:rowOff>9525</xdr:rowOff>
    </xdr:from>
    <xdr:to>
      <xdr:col>4</xdr:col>
      <xdr:colOff>104775</xdr:colOff>
      <xdr:row>50</xdr:row>
      <xdr:rowOff>9525</xdr:rowOff>
    </xdr:to>
    <xdr:sp>
      <xdr:nvSpPr>
        <xdr:cNvPr id="50" name="Line 82"/>
        <xdr:cNvSpPr>
          <a:spLocks/>
        </xdr:cNvSpPr>
      </xdr:nvSpPr>
      <xdr:spPr>
        <a:xfrm flipH="1">
          <a:off x="1543050" y="8934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50</xdr:row>
      <xdr:rowOff>9525</xdr:rowOff>
    </xdr:from>
    <xdr:to>
      <xdr:col>3</xdr:col>
      <xdr:colOff>352425</xdr:colOff>
      <xdr:row>53</xdr:row>
      <xdr:rowOff>47625</xdr:rowOff>
    </xdr:to>
    <xdr:sp>
      <xdr:nvSpPr>
        <xdr:cNvPr id="51" name="Line 83"/>
        <xdr:cNvSpPr>
          <a:spLocks/>
        </xdr:cNvSpPr>
      </xdr:nvSpPr>
      <xdr:spPr>
        <a:xfrm>
          <a:off x="1543050" y="8934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28575</xdr:rowOff>
    </xdr:from>
    <xdr:to>
      <xdr:col>16</xdr:col>
      <xdr:colOff>200025</xdr:colOff>
      <xdr:row>15</xdr:row>
      <xdr:rowOff>57150</xdr:rowOff>
    </xdr:to>
    <xdr:sp>
      <xdr:nvSpPr>
        <xdr:cNvPr id="1" name="Oval 1"/>
        <xdr:cNvSpPr>
          <a:spLocks/>
        </xdr:cNvSpPr>
      </xdr:nvSpPr>
      <xdr:spPr>
        <a:xfrm>
          <a:off x="638175" y="209550"/>
          <a:ext cx="4591050" cy="4562475"/>
        </a:xfrm>
        <a:prstGeom prst="ellipse">
          <a:avLst/>
        </a:prstGeom>
        <a:pattFill prst="lgGrid">
          <a:fgClr>
            <a:srgbClr val="336666"/>
          </a:fgClr>
          <a:bgClr>
            <a:srgbClr val="FFFFFF"/>
          </a:bgClr>
        </a:patt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10</xdr:col>
      <xdr:colOff>0</xdr:colOff>
      <xdr:row>0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28925" y="9525"/>
          <a:ext cx="314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0°N</a:t>
          </a:r>
        </a:p>
      </xdr:txBody>
    </xdr:sp>
    <xdr:clientData/>
  </xdr:twoCellAnchor>
  <xdr:twoCellAnchor>
    <xdr:from>
      <xdr:col>9</xdr:col>
      <xdr:colOff>28575</xdr:colOff>
      <xdr:row>15</xdr:row>
      <xdr:rowOff>95250</xdr:rowOff>
    </xdr:from>
    <xdr:to>
      <xdr:col>10</xdr:col>
      <xdr:colOff>9525</xdr:colOff>
      <xdr:row>15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00" y="48101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180°</a:t>
          </a:r>
        </a:p>
      </xdr:txBody>
    </xdr:sp>
    <xdr:clientData/>
  </xdr:twoCellAnchor>
  <xdr:twoCellAnchor>
    <xdr:from>
      <xdr:col>0</xdr:col>
      <xdr:colOff>219075</xdr:colOff>
      <xdr:row>7</xdr:row>
      <xdr:rowOff>228600</xdr:rowOff>
    </xdr:from>
    <xdr:to>
      <xdr:col>1</xdr:col>
      <xdr:colOff>228600</xdr:colOff>
      <xdr:row>8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9075" y="2352675"/>
          <a:ext cx="3238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270°</a:t>
          </a:r>
        </a:p>
      </xdr:txBody>
    </xdr:sp>
    <xdr:clientData/>
  </xdr:twoCellAnchor>
  <xdr:twoCellAnchor>
    <xdr:from>
      <xdr:col>7</xdr:col>
      <xdr:colOff>219075</xdr:colOff>
      <xdr:row>6</xdr:row>
      <xdr:rowOff>180975</xdr:rowOff>
    </xdr:from>
    <xdr:to>
      <xdr:col>10</xdr:col>
      <xdr:colOff>295275</xdr:colOff>
      <xdr:row>9</xdr:row>
      <xdr:rowOff>228600</xdr:rowOff>
    </xdr:to>
    <xdr:sp>
      <xdr:nvSpPr>
        <xdr:cNvPr id="5" name="Oval 5"/>
        <xdr:cNvSpPr>
          <a:spLocks/>
        </xdr:cNvSpPr>
      </xdr:nvSpPr>
      <xdr:spPr>
        <a:xfrm>
          <a:off x="2419350" y="1981200"/>
          <a:ext cx="1019175" cy="1019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</xdr:row>
      <xdr:rowOff>266700</xdr:rowOff>
    </xdr:from>
    <xdr:to>
      <xdr:col>14</xdr:col>
      <xdr:colOff>47625</xdr:colOff>
      <xdr:row>13</xdr:row>
      <xdr:rowOff>85725</xdr:rowOff>
    </xdr:to>
    <xdr:sp>
      <xdr:nvSpPr>
        <xdr:cNvPr id="6" name="Line 6"/>
        <xdr:cNvSpPr>
          <a:spLocks/>
        </xdr:cNvSpPr>
      </xdr:nvSpPr>
      <xdr:spPr>
        <a:xfrm>
          <a:off x="4448175" y="771525"/>
          <a:ext cx="0" cy="3381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5</xdr:row>
      <xdr:rowOff>142875</xdr:rowOff>
    </xdr:from>
    <xdr:to>
      <xdr:col>16</xdr:col>
      <xdr:colOff>238125</xdr:colOff>
      <xdr:row>6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4962525" y="1619250"/>
          <a:ext cx="304800" cy="304800"/>
        </a:xfrm>
        <a:prstGeom prst="star4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Spring </a:t>
          </a:r>
        </a:p>
      </xdr:txBody>
    </xdr:sp>
    <xdr:clientData/>
  </xdr:twoCellAnchor>
  <xdr:twoCellAnchor>
    <xdr:from>
      <xdr:col>9</xdr:col>
      <xdr:colOff>95250</xdr:colOff>
      <xdr:row>1</xdr:row>
      <xdr:rowOff>9525</xdr:rowOff>
    </xdr:from>
    <xdr:to>
      <xdr:col>9</xdr:col>
      <xdr:colOff>95250</xdr:colOff>
      <xdr:row>15</xdr:row>
      <xdr:rowOff>38100</xdr:rowOff>
    </xdr:to>
    <xdr:sp>
      <xdr:nvSpPr>
        <xdr:cNvPr id="8" name="Line 9"/>
        <xdr:cNvSpPr>
          <a:spLocks/>
        </xdr:cNvSpPr>
      </xdr:nvSpPr>
      <xdr:spPr>
        <a:xfrm flipH="1">
          <a:off x="2924175" y="190500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47625</xdr:rowOff>
    </xdr:from>
    <xdr:to>
      <xdr:col>16</xdr:col>
      <xdr:colOff>209550</xdr:colOff>
      <xdr:row>8</xdr:row>
      <xdr:rowOff>47625</xdr:rowOff>
    </xdr:to>
    <xdr:sp>
      <xdr:nvSpPr>
        <xdr:cNvPr id="9" name="Line 10"/>
        <xdr:cNvSpPr>
          <a:spLocks/>
        </xdr:cNvSpPr>
      </xdr:nvSpPr>
      <xdr:spPr>
        <a:xfrm>
          <a:off x="647700" y="249555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8</xdr:row>
      <xdr:rowOff>133350</xdr:rowOff>
    </xdr:from>
    <xdr:to>
      <xdr:col>9</xdr:col>
      <xdr:colOff>257175</xdr:colOff>
      <xdr:row>9</xdr:row>
      <xdr:rowOff>38100</xdr:rowOff>
    </xdr:to>
    <xdr:sp>
      <xdr:nvSpPr>
        <xdr:cNvPr id="10" name="AutoShape 11"/>
        <xdr:cNvSpPr>
          <a:spLocks/>
        </xdr:cNvSpPr>
      </xdr:nvSpPr>
      <xdr:spPr>
        <a:xfrm>
          <a:off x="2771775" y="2581275"/>
          <a:ext cx="314325" cy="2286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180975</xdr:rowOff>
    </xdr:from>
    <xdr:to>
      <xdr:col>2</xdr:col>
      <xdr:colOff>238125</xdr:colOff>
      <xdr:row>6</xdr:row>
      <xdr:rowOff>95250</xdr:rowOff>
    </xdr:to>
    <xdr:sp>
      <xdr:nvSpPr>
        <xdr:cNvPr id="11" name="AutoShape 12"/>
        <xdr:cNvSpPr>
          <a:spLocks/>
        </xdr:cNvSpPr>
      </xdr:nvSpPr>
      <xdr:spPr>
        <a:xfrm>
          <a:off x="657225" y="1657350"/>
          <a:ext cx="209550" cy="2381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5</xdr:row>
      <xdr:rowOff>247650</xdr:rowOff>
    </xdr:from>
    <xdr:to>
      <xdr:col>19</xdr:col>
      <xdr:colOff>152400</xdr:colOff>
      <xdr:row>7</xdr:row>
      <xdr:rowOff>66675</xdr:rowOff>
    </xdr:to>
    <xdr:sp>
      <xdr:nvSpPr>
        <xdr:cNvPr id="12" name="AutoShape 15"/>
        <xdr:cNvSpPr>
          <a:spLocks/>
        </xdr:cNvSpPr>
      </xdr:nvSpPr>
      <xdr:spPr>
        <a:xfrm>
          <a:off x="5372100" y="1724025"/>
          <a:ext cx="752475" cy="466725"/>
        </a:xfrm>
        <a:prstGeom prst="wedgeEllipseCallout">
          <a:avLst>
            <a:gd name="adj1" fmla="val -70254"/>
            <a:gd name="adj2" fmla="val 114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90° Azimuth</a:t>
          </a:r>
        </a:p>
      </xdr:txBody>
    </xdr:sp>
    <xdr:clientData/>
  </xdr:twoCellAnchor>
  <xdr:twoCellAnchor>
    <xdr:from>
      <xdr:col>11</xdr:col>
      <xdr:colOff>123825</xdr:colOff>
      <xdr:row>3</xdr:row>
      <xdr:rowOff>209550</xdr:rowOff>
    </xdr:from>
    <xdr:to>
      <xdr:col>14</xdr:col>
      <xdr:colOff>9525</xdr:colOff>
      <xdr:row>5</xdr:row>
      <xdr:rowOff>209550</xdr:rowOff>
    </xdr:to>
    <xdr:sp>
      <xdr:nvSpPr>
        <xdr:cNvPr id="13" name="AutoShape 16"/>
        <xdr:cNvSpPr>
          <a:spLocks/>
        </xdr:cNvSpPr>
      </xdr:nvSpPr>
      <xdr:spPr>
        <a:xfrm>
          <a:off x="3581400" y="1038225"/>
          <a:ext cx="828675" cy="647700"/>
        </a:xfrm>
        <a:prstGeom prst="wedgeEllipseCallout">
          <a:avLst>
            <a:gd name="adj1" fmla="val -75287"/>
            <a:gd name="adj2" fmla="val 130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70° Max. above horizon</a:t>
          </a:r>
        </a:p>
      </xdr:txBody>
    </xdr:sp>
    <xdr:clientData/>
  </xdr:twoCellAnchor>
  <xdr:twoCellAnchor>
    <xdr:from>
      <xdr:col>2</xdr:col>
      <xdr:colOff>123825</xdr:colOff>
      <xdr:row>5</xdr:row>
      <xdr:rowOff>295275</xdr:rowOff>
    </xdr:from>
    <xdr:to>
      <xdr:col>16</xdr:col>
      <xdr:colOff>76200</xdr:colOff>
      <xdr:row>8</xdr:row>
      <xdr:rowOff>247650</xdr:rowOff>
    </xdr:to>
    <xdr:sp>
      <xdr:nvSpPr>
        <xdr:cNvPr id="14" name="Arc 17"/>
        <xdr:cNvSpPr>
          <a:spLocks/>
        </xdr:cNvSpPr>
      </xdr:nvSpPr>
      <xdr:spPr>
        <a:xfrm flipH="1" flipV="1">
          <a:off x="752475" y="1771650"/>
          <a:ext cx="4352925" cy="923925"/>
        </a:xfrm>
        <a:prstGeom prst="arc">
          <a:avLst>
            <a:gd name="adj1" fmla="val -53180050"/>
            <a:gd name="adj2" fmla="val -1166125"/>
            <a:gd name="adj3" fmla="val 49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9</xdr:row>
      <xdr:rowOff>285750</xdr:rowOff>
    </xdr:from>
    <xdr:to>
      <xdr:col>16</xdr:col>
      <xdr:colOff>47625</xdr:colOff>
      <xdr:row>12</xdr:row>
      <xdr:rowOff>152400</xdr:rowOff>
    </xdr:to>
    <xdr:sp>
      <xdr:nvSpPr>
        <xdr:cNvPr id="15" name="Arc 18"/>
        <xdr:cNvSpPr>
          <a:spLocks/>
        </xdr:cNvSpPr>
      </xdr:nvSpPr>
      <xdr:spPr>
        <a:xfrm flipH="1" flipV="1">
          <a:off x="752475" y="3057525"/>
          <a:ext cx="4324350" cy="838200"/>
        </a:xfrm>
        <a:prstGeom prst="arc">
          <a:avLst>
            <a:gd name="adj1" fmla="val -50618731"/>
            <a:gd name="adj2" fmla="val -1166125"/>
            <a:gd name="adj3" fmla="val 47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85725</xdr:rowOff>
    </xdr:from>
    <xdr:to>
      <xdr:col>16</xdr:col>
      <xdr:colOff>57150</xdr:colOff>
      <xdr:row>12</xdr:row>
      <xdr:rowOff>28575</xdr:rowOff>
    </xdr:to>
    <xdr:sp>
      <xdr:nvSpPr>
        <xdr:cNvPr id="16" name="Arc 19"/>
        <xdr:cNvSpPr>
          <a:spLocks/>
        </xdr:cNvSpPr>
      </xdr:nvSpPr>
      <xdr:spPr>
        <a:xfrm flipH="1" flipV="1">
          <a:off x="762000" y="3181350"/>
          <a:ext cx="4324350" cy="590550"/>
        </a:xfrm>
        <a:prstGeom prst="arc">
          <a:avLst>
            <a:gd name="adj1" fmla="val -50618731"/>
            <a:gd name="adj2" fmla="val -1166125"/>
            <a:gd name="adj3" fmla="val 47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5</xdr:row>
      <xdr:rowOff>247650</xdr:rowOff>
    </xdr:from>
    <xdr:to>
      <xdr:col>16</xdr:col>
      <xdr:colOff>66675</xdr:colOff>
      <xdr:row>8</xdr:row>
      <xdr:rowOff>47625</xdr:rowOff>
    </xdr:to>
    <xdr:sp>
      <xdr:nvSpPr>
        <xdr:cNvPr id="17" name="Arc 20"/>
        <xdr:cNvSpPr>
          <a:spLocks/>
        </xdr:cNvSpPr>
      </xdr:nvSpPr>
      <xdr:spPr>
        <a:xfrm flipH="1" flipV="1">
          <a:off x="752475" y="1724025"/>
          <a:ext cx="4343400" cy="771525"/>
        </a:xfrm>
        <a:prstGeom prst="arc">
          <a:avLst>
            <a:gd name="adj1" fmla="val -50618731"/>
            <a:gd name="adj2" fmla="val -1166125"/>
            <a:gd name="adj3" fmla="val 47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</xdr:row>
      <xdr:rowOff>171450</xdr:rowOff>
    </xdr:from>
    <xdr:to>
      <xdr:col>11</xdr:col>
      <xdr:colOff>228600</xdr:colOff>
      <xdr:row>14</xdr:row>
      <xdr:rowOff>257175</xdr:rowOff>
    </xdr:to>
    <xdr:sp>
      <xdr:nvSpPr>
        <xdr:cNvPr id="18" name="Line 21"/>
        <xdr:cNvSpPr>
          <a:spLocks/>
        </xdr:cNvSpPr>
      </xdr:nvSpPr>
      <xdr:spPr>
        <a:xfrm>
          <a:off x="3686175" y="352425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180975</xdr:rowOff>
    </xdr:from>
    <xdr:to>
      <xdr:col>6</xdr:col>
      <xdr:colOff>276225</xdr:colOff>
      <xdr:row>14</xdr:row>
      <xdr:rowOff>266700</xdr:rowOff>
    </xdr:to>
    <xdr:sp>
      <xdr:nvSpPr>
        <xdr:cNvPr id="19" name="Line 22"/>
        <xdr:cNvSpPr>
          <a:spLocks/>
        </xdr:cNvSpPr>
      </xdr:nvSpPr>
      <xdr:spPr>
        <a:xfrm>
          <a:off x="2162175" y="361950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</xdr:row>
      <xdr:rowOff>276225</xdr:rowOff>
    </xdr:from>
    <xdr:to>
      <xdr:col>4</xdr:col>
      <xdr:colOff>142875</xdr:colOff>
      <xdr:row>13</xdr:row>
      <xdr:rowOff>85725</xdr:rowOff>
    </xdr:to>
    <xdr:sp>
      <xdr:nvSpPr>
        <xdr:cNvPr id="20" name="Line 23"/>
        <xdr:cNvSpPr>
          <a:spLocks/>
        </xdr:cNvSpPr>
      </xdr:nvSpPr>
      <xdr:spPr>
        <a:xfrm>
          <a:off x="1400175" y="781050"/>
          <a:ext cx="0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5</xdr:row>
      <xdr:rowOff>247650</xdr:rowOff>
    </xdr:from>
    <xdr:to>
      <xdr:col>2</xdr:col>
      <xdr:colOff>133350</xdr:colOff>
      <xdr:row>5</xdr:row>
      <xdr:rowOff>247650</xdr:rowOff>
    </xdr:to>
    <xdr:sp>
      <xdr:nvSpPr>
        <xdr:cNvPr id="21" name="Line 24"/>
        <xdr:cNvSpPr>
          <a:spLocks/>
        </xdr:cNvSpPr>
      </xdr:nvSpPr>
      <xdr:spPr>
        <a:xfrm>
          <a:off x="762000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5</xdr:row>
      <xdr:rowOff>247650</xdr:rowOff>
    </xdr:from>
    <xdr:to>
      <xdr:col>16</xdr:col>
      <xdr:colOff>57150</xdr:colOff>
      <xdr:row>5</xdr:row>
      <xdr:rowOff>247650</xdr:rowOff>
    </xdr:to>
    <xdr:sp>
      <xdr:nvSpPr>
        <xdr:cNvPr id="22" name="Line 25"/>
        <xdr:cNvSpPr>
          <a:spLocks/>
        </xdr:cNvSpPr>
      </xdr:nvSpPr>
      <xdr:spPr>
        <a:xfrm>
          <a:off x="762000" y="1724025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161925</xdr:rowOff>
    </xdr:from>
    <xdr:to>
      <xdr:col>16</xdr:col>
      <xdr:colOff>85725</xdr:colOff>
      <xdr:row>10</xdr:row>
      <xdr:rowOff>161925</xdr:rowOff>
    </xdr:to>
    <xdr:sp>
      <xdr:nvSpPr>
        <xdr:cNvPr id="23" name="Line 26"/>
        <xdr:cNvSpPr>
          <a:spLocks/>
        </xdr:cNvSpPr>
      </xdr:nvSpPr>
      <xdr:spPr>
        <a:xfrm>
          <a:off x="790575" y="3257550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</xdr:row>
      <xdr:rowOff>142875</xdr:rowOff>
    </xdr:from>
    <xdr:to>
      <xdr:col>14</xdr:col>
      <xdr:colOff>238125</xdr:colOff>
      <xdr:row>3</xdr:row>
      <xdr:rowOff>142875</xdr:rowOff>
    </xdr:to>
    <xdr:sp>
      <xdr:nvSpPr>
        <xdr:cNvPr id="24" name="Line 27"/>
        <xdr:cNvSpPr>
          <a:spLocks/>
        </xdr:cNvSpPr>
      </xdr:nvSpPr>
      <xdr:spPr>
        <a:xfrm>
          <a:off x="1228725" y="97155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12</xdr:row>
      <xdr:rowOff>266700</xdr:rowOff>
    </xdr:from>
    <xdr:to>
      <xdr:col>14</xdr:col>
      <xdr:colOff>257175</xdr:colOff>
      <xdr:row>12</xdr:row>
      <xdr:rowOff>266700</xdr:rowOff>
    </xdr:to>
    <xdr:sp>
      <xdr:nvSpPr>
        <xdr:cNvPr id="25" name="Line 28"/>
        <xdr:cNvSpPr>
          <a:spLocks/>
        </xdr:cNvSpPr>
      </xdr:nvSpPr>
      <xdr:spPr>
        <a:xfrm>
          <a:off x="1247775" y="4010025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6</xdr:row>
      <xdr:rowOff>0</xdr:rowOff>
    </xdr:from>
    <xdr:to>
      <xdr:col>13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943475" y="1162050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43</xdr:row>
      <xdr:rowOff>0</xdr:rowOff>
    </xdr:from>
    <xdr:to>
      <xdr:col>10</xdr:col>
      <xdr:colOff>342900</xdr:colOff>
      <xdr:row>44</xdr:row>
      <xdr:rowOff>295275</xdr:rowOff>
    </xdr:to>
    <xdr:sp>
      <xdr:nvSpPr>
        <xdr:cNvPr id="2" name="Oval 2"/>
        <xdr:cNvSpPr>
          <a:spLocks/>
        </xdr:cNvSpPr>
      </xdr:nvSpPr>
      <xdr:spPr>
        <a:xfrm>
          <a:off x="3695700" y="7486650"/>
          <a:ext cx="647700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304800</xdr:rowOff>
    </xdr:from>
    <xdr:to>
      <xdr:col>10</xdr:col>
      <xdr:colOff>28575</xdr:colOff>
      <xdr:row>44</xdr:row>
      <xdr:rowOff>19050</xdr:rowOff>
    </xdr:to>
    <xdr:sp>
      <xdr:nvSpPr>
        <xdr:cNvPr id="3" name="Oval 3"/>
        <xdr:cNvSpPr>
          <a:spLocks/>
        </xdr:cNvSpPr>
      </xdr:nvSpPr>
      <xdr:spPr>
        <a:xfrm flipH="1" flipV="1">
          <a:off x="4000500" y="7791450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44</xdr:row>
      <xdr:rowOff>295275</xdr:rowOff>
    </xdr:from>
    <xdr:to>
      <xdr:col>4</xdr:col>
      <xdr:colOff>152400</xdr:colOff>
      <xdr:row>52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943100" y="809625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46</xdr:row>
      <xdr:rowOff>76200</xdr:rowOff>
    </xdr:from>
    <xdr:to>
      <xdr:col>8</xdr:col>
      <xdr:colOff>171450</xdr:colOff>
      <xdr:row>49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295650" y="8353425"/>
          <a:ext cx="1143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46</xdr:row>
      <xdr:rowOff>57150</xdr:rowOff>
    </xdr:from>
    <xdr:to>
      <xdr:col>8</xdr:col>
      <xdr:colOff>219075</xdr:colOff>
      <xdr:row>48</xdr:row>
      <xdr:rowOff>152400</xdr:rowOff>
    </xdr:to>
    <xdr:sp>
      <xdr:nvSpPr>
        <xdr:cNvPr id="6" name="Line 6"/>
        <xdr:cNvSpPr>
          <a:spLocks/>
        </xdr:cNvSpPr>
      </xdr:nvSpPr>
      <xdr:spPr>
        <a:xfrm>
          <a:off x="3457575" y="83343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49</xdr:row>
      <xdr:rowOff>0</xdr:rowOff>
    </xdr:from>
    <xdr:to>
      <xdr:col>10</xdr:col>
      <xdr:colOff>666750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>
          <a:off x="3295650" y="87630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48</xdr:row>
      <xdr:rowOff>0</xdr:rowOff>
    </xdr:from>
    <xdr:to>
      <xdr:col>10</xdr:col>
      <xdr:colOff>666750</xdr:colOff>
      <xdr:row>49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533900" y="8601075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49</xdr:row>
      <xdr:rowOff>133350</xdr:rowOff>
    </xdr:from>
    <xdr:to>
      <xdr:col>10</xdr:col>
      <xdr:colOff>533400</xdr:colOff>
      <xdr:row>52</xdr:row>
      <xdr:rowOff>0</xdr:rowOff>
    </xdr:to>
    <xdr:sp>
      <xdr:nvSpPr>
        <xdr:cNvPr id="9" name="Line 9"/>
        <xdr:cNvSpPr>
          <a:spLocks/>
        </xdr:cNvSpPr>
      </xdr:nvSpPr>
      <xdr:spPr>
        <a:xfrm>
          <a:off x="4533900" y="88963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49</xdr:row>
      <xdr:rowOff>133350</xdr:rowOff>
    </xdr:from>
    <xdr:to>
      <xdr:col>8</xdr:col>
      <xdr:colOff>161925</xdr:colOff>
      <xdr:row>52</xdr:row>
      <xdr:rowOff>0</xdr:rowOff>
    </xdr:to>
    <xdr:sp>
      <xdr:nvSpPr>
        <xdr:cNvPr id="10" name="Line 11"/>
        <xdr:cNvSpPr>
          <a:spLocks/>
        </xdr:cNvSpPr>
      </xdr:nvSpPr>
      <xdr:spPr>
        <a:xfrm>
          <a:off x="3400425" y="88963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51</xdr:row>
      <xdr:rowOff>76200</xdr:rowOff>
    </xdr:from>
    <xdr:to>
      <xdr:col>10</xdr:col>
      <xdr:colOff>523875</xdr:colOff>
      <xdr:row>51</xdr:row>
      <xdr:rowOff>76200</xdr:rowOff>
    </xdr:to>
    <xdr:sp>
      <xdr:nvSpPr>
        <xdr:cNvPr id="11" name="Line 12"/>
        <xdr:cNvSpPr>
          <a:spLocks/>
        </xdr:cNvSpPr>
      </xdr:nvSpPr>
      <xdr:spPr>
        <a:xfrm>
          <a:off x="3419475" y="91630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53</xdr:row>
      <xdr:rowOff>104775</xdr:rowOff>
    </xdr:from>
    <xdr:to>
      <xdr:col>10</xdr:col>
      <xdr:colOff>200025</xdr:colOff>
      <xdr:row>53</xdr:row>
      <xdr:rowOff>285750</xdr:rowOff>
    </xdr:to>
    <xdr:sp>
      <xdr:nvSpPr>
        <xdr:cNvPr id="12" name="Oval 13"/>
        <xdr:cNvSpPr>
          <a:spLocks/>
        </xdr:cNvSpPr>
      </xdr:nvSpPr>
      <xdr:spPr>
        <a:xfrm>
          <a:off x="4019550" y="955357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53</xdr:row>
      <xdr:rowOff>57150</xdr:rowOff>
    </xdr:from>
    <xdr:to>
      <xdr:col>10</xdr:col>
      <xdr:colOff>628650</xdr:colOff>
      <xdr:row>53</xdr:row>
      <xdr:rowOff>104775</xdr:rowOff>
    </xdr:to>
    <xdr:sp>
      <xdr:nvSpPr>
        <xdr:cNvPr id="13" name="Line 14"/>
        <xdr:cNvSpPr>
          <a:spLocks/>
        </xdr:cNvSpPr>
      </xdr:nvSpPr>
      <xdr:spPr>
        <a:xfrm flipV="1">
          <a:off x="4095750" y="9505950"/>
          <a:ext cx="5334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53</xdr:row>
      <xdr:rowOff>285750</xdr:rowOff>
    </xdr:from>
    <xdr:to>
      <xdr:col>10</xdr:col>
      <xdr:colOff>638175</xdr:colOff>
      <xdr:row>54</xdr:row>
      <xdr:rowOff>38100</xdr:rowOff>
    </xdr:to>
    <xdr:sp>
      <xdr:nvSpPr>
        <xdr:cNvPr id="14" name="Line 15"/>
        <xdr:cNvSpPr>
          <a:spLocks/>
        </xdr:cNvSpPr>
      </xdr:nvSpPr>
      <xdr:spPr>
        <a:xfrm>
          <a:off x="4105275" y="9734550"/>
          <a:ext cx="5334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0</xdr:rowOff>
    </xdr:from>
    <xdr:to>
      <xdr:col>10</xdr:col>
      <xdr:colOff>409575</xdr:colOff>
      <xdr:row>56</xdr:row>
      <xdr:rowOff>0</xdr:rowOff>
    </xdr:to>
    <xdr:sp>
      <xdr:nvSpPr>
        <xdr:cNvPr id="15" name="Oval 16"/>
        <xdr:cNvSpPr>
          <a:spLocks/>
        </xdr:cNvSpPr>
      </xdr:nvSpPr>
      <xdr:spPr>
        <a:xfrm>
          <a:off x="4219575" y="99345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54</xdr:row>
      <xdr:rowOff>152400</xdr:rowOff>
    </xdr:from>
    <xdr:to>
      <xdr:col>10</xdr:col>
      <xdr:colOff>314325</xdr:colOff>
      <xdr:row>56</xdr:row>
      <xdr:rowOff>19050</xdr:rowOff>
    </xdr:to>
    <xdr:sp>
      <xdr:nvSpPr>
        <xdr:cNvPr id="16" name="Line 17"/>
        <xdr:cNvSpPr>
          <a:spLocks/>
        </xdr:cNvSpPr>
      </xdr:nvSpPr>
      <xdr:spPr>
        <a:xfrm>
          <a:off x="4314825" y="9915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56</xdr:row>
      <xdr:rowOff>85725</xdr:rowOff>
    </xdr:from>
    <xdr:to>
      <xdr:col>10</xdr:col>
      <xdr:colOff>638175</xdr:colOff>
      <xdr:row>56</xdr:row>
      <xdr:rowOff>85725</xdr:rowOff>
    </xdr:to>
    <xdr:sp>
      <xdr:nvSpPr>
        <xdr:cNvPr id="17" name="Line 19"/>
        <xdr:cNvSpPr>
          <a:spLocks/>
        </xdr:cNvSpPr>
      </xdr:nvSpPr>
      <xdr:spPr>
        <a:xfrm>
          <a:off x="4143375" y="10201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18" name="Line 20"/>
        <xdr:cNvSpPr>
          <a:spLocks/>
        </xdr:cNvSpPr>
      </xdr:nvSpPr>
      <xdr:spPr>
        <a:xfrm>
          <a:off x="609600" y="99345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52</xdr:row>
      <xdr:rowOff>152400</xdr:rowOff>
    </xdr:from>
    <xdr:to>
      <xdr:col>4</xdr:col>
      <xdr:colOff>152400</xdr:colOff>
      <xdr:row>55</xdr:row>
      <xdr:rowOff>0</xdr:rowOff>
    </xdr:to>
    <xdr:sp>
      <xdr:nvSpPr>
        <xdr:cNvPr id="19" name="Line 21"/>
        <xdr:cNvSpPr>
          <a:spLocks/>
        </xdr:cNvSpPr>
      </xdr:nvSpPr>
      <xdr:spPr>
        <a:xfrm flipH="1">
          <a:off x="581025" y="9401175"/>
          <a:ext cx="13620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52</xdr:row>
      <xdr:rowOff>152400</xdr:rowOff>
    </xdr:from>
    <xdr:to>
      <xdr:col>8</xdr:col>
      <xdr:colOff>9525</xdr:colOff>
      <xdr:row>55</xdr:row>
      <xdr:rowOff>0</xdr:rowOff>
    </xdr:to>
    <xdr:sp>
      <xdr:nvSpPr>
        <xdr:cNvPr id="20" name="Line 22"/>
        <xdr:cNvSpPr>
          <a:spLocks/>
        </xdr:cNvSpPr>
      </xdr:nvSpPr>
      <xdr:spPr>
        <a:xfrm>
          <a:off x="1943100" y="9401175"/>
          <a:ext cx="13049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53</xdr:row>
      <xdr:rowOff>66675</xdr:rowOff>
    </xdr:from>
    <xdr:to>
      <xdr:col>5</xdr:col>
      <xdr:colOff>200025</xdr:colOff>
      <xdr:row>53</xdr:row>
      <xdr:rowOff>257175</xdr:rowOff>
    </xdr:to>
    <xdr:sp>
      <xdr:nvSpPr>
        <xdr:cNvPr id="21" name="Arc 23"/>
        <xdr:cNvSpPr>
          <a:spLocks/>
        </xdr:cNvSpPr>
      </xdr:nvSpPr>
      <xdr:spPr>
        <a:xfrm flipV="1">
          <a:off x="2085975" y="9515475"/>
          <a:ext cx="219075" cy="190500"/>
        </a:xfrm>
        <a:prstGeom prst="arc">
          <a:avLst>
            <a:gd name="adj" fmla="val -30392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53</xdr:row>
      <xdr:rowOff>104775</xdr:rowOff>
    </xdr:from>
    <xdr:to>
      <xdr:col>3</xdr:col>
      <xdr:colOff>590550</xdr:colOff>
      <xdr:row>53</xdr:row>
      <xdr:rowOff>257175</xdr:rowOff>
    </xdr:to>
    <xdr:sp>
      <xdr:nvSpPr>
        <xdr:cNvPr id="22" name="Arc 24"/>
        <xdr:cNvSpPr>
          <a:spLocks/>
        </xdr:cNvSpPr>
      </xdr:nvSpPr>
      <xdr:spPr>
        <a:xfrm flipH="1" flipV="1">
          <a:off x="1533525" y="9553575"/>
          <a:ext cx="247650" cy="1524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333375</xdr:colOff>
      <xdr:row>67</xdr:row>
      <xdr:rowOff>142875</xdr:rowOff>
    </xdr:from>
    <xdr:to>
      <xdr:col>19</xdr:col>
      <xdr:colOff>333375</xdr:colOff>
      <xdr:row>69</xdr:row>
      <xdr:rowOff>142875</xdr:rowOff>
    </xdr:to>
    <xdr:pic>
      <xdr:nvPicPr>
        <xdr:cNvPr id="23" name="CommandButton1" descr="Solar Graphic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2039600"/>
          <a:ext cx="904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42</xdr:row>
      <xdr:rowOff>9525</xdr:rowOff>
    </xdr:from>
    <xdr:to>
      <xdr:col>9</xdr:col>
      <xdr:colOff>152400</xdr:colOff>
      <xdr:row>42</xdr:row>
      <xdr:rowOff>152400</xdr:rowOff>
    </xdr:to>
    <xdr:pic>
      <xdr:nvPicPr>
        <xdr:cNvPr id="24" name="optDrawTrueNort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718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42</xdr:row>
      <xdr:rowOff>9525</xdr:rowOff>
    </xdr:from>
    <xdr:to>
      <xdr:col>10</xdr:col>
      <xdr:colOff>257175</xdr:colOff>
      <xdr:row>42</xdr:row>
      <xdr:rowOff>161925</xdr:rowOff>
    </xdr:to>
    <xdr:pic>
      <xdr:nvPicPr>
        <xdr:cNvPr id="25" name="optDrawMagneticNort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81450" y="7181850"/>
          <a:ext cx="276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</xdr:row>
      <xdr:rowOff>9525</xdr:rowOff>
    </xdr:from>
    <xdr:to>
      <xdr:col>18</xdr:col>
      <xdr:colOff>314325</xdr:colOff>
      <xdr:row>42</xdr:row>
      <xdr:rowOff>304800</xdr:rowOff>
    </xdr:to>
    <xdr:sp>
      <xdr:nvSpPr>
        <xdr:cNvPr id="26" name="Rectangle 32"/>
        <xdr:cNvSpPr>
          <a:spLocks/>
        </xdr:cNvSpPr>
      </xdr:nvSpPr>
      <xdr:spPr>
        <a:xfrm>
          <a:off x="6181725" y="7181850"/>
          <a:ext cx="1457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2</xdr:row>
      <xdr:rowOff>9525</xdr:rowOff>
    </xdr:from>
    <xdr:to>
      <xdr:col>4</xdr:col>
      <xdr:colOff>295275</xdr:colOff>
      <xdr:row>2</xdr:row>
      <xdr:rowOff>161925</xdr:rowOff>
    </xdr:to>
    <xdr:pic>
      <xdr:nvPicPr>
        <xdr:cNvPr id="27" name="optMethod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0225" y="523875"/>
          <a:ext cx="285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6</xdr:col>
      <xdr:colOff>304800</xdr:colOff>
      <xdr:row>2</xdr:row>
      <xdr:rowOff>161925</xdr:rowOff>
    </xdr:to>
    <xdr:pic>
      <xdr:nvPicPr>
        <xdr:cNvPr id="28" name="optMethod203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33650" y="542925"/>
          <a:ext cx="276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28575</xdr:rowOff>
    </xdr:from>
    <xdr:to>
      <xdr:col>8</xdr:col>
      <xdr:colOff>304800</xdr:colOff>
      <xdr:row>2</xdr:row>
      <xdr:rowOff>161925</xdr:rowOff>
    </xdr:to>
    <xdr:pic>
      <xdr:nvPicPr>
        <xdr:cNvPr id="29" name="optMethod203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67075" y="542925"/>
          <a:ext cx="276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</xdr:row>
      <xdr:rowOff>9525</xdr:rowOff>
    </xdr:from>
    <xdr:to>
      <xdr:col>10</xdr:col>
      <xdr:colOff>161925</xdr:colOff>
      <xdr:row>2</xdr:row>
      <xdr:rowOff>161925</xdr:rowOff>
    </xdr:to>
    <xdr:pic>
      <xdr:nvPicPr>
        <xdr:cNvPr id="30" name="optMethodOther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29075" y="5238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27</xdr:row>
      <xdr:rowOff>9525</xdr:rowOff>
    </xdr:from>
    <xdr:to>
      <xdr:col>7</xdr:col>
      <xdr:colOff>390525</xdr:colOff>
      <xdr:row>27</xdr:row>
      <xdr:rowOff>152400</xdr:rowOff>
    </xdr:to>
    <xdr:pic>
      <xdr:nvPicPr>
        <xdr:cNvPr id="31" name="optAttache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57525" y="45720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27</xdr:row>
      <xdr:rowOff>0</xdr:rowOff>
    </xdr:from>
    <xdr:to>
      <xdr:col>9</xdr:col>
      <xdr:colOff>447675</xdr:colOff>
      <xdr:row>27</xdr:row>
      <xdr:rowOff>152400</xdr:rowOff>
    </xdr:to>
    <xdr:pic>
      <xdr:nvPicPr>
        <xdr:cNvPr id="32" name="optDetached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00" y="45624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27</xdr:row>
      <xdr:rowOff>9525</xdr:rowOff>
    </xdr:from>
    <xdr:to>
      <xdr:col>10</xdr:col>
      <xdr:colOff>581025</xdr:colOff>
      <xdr:row>27</xdr:row>
      <xdr:rowOff>152400</xdr:rowOff>
    </xdr:to>
    <xdr:pic>
      <xdr:nvPicPr>
        <xdr:cNvPr id="33" name="optNon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71975" y="4572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342900</xdr:colOff>
      <xdr:row>44</xdr:row>
      <xdr:rowOff>0</xdr:rowOff>
    </xdr:to>
    <xdr:sp>
      <xdr:nvSpPr>
        <xdr:cNvPr id="34" name="Line 40"/>
        <xdr:cNvSpPr>
          <a:spLocks/>
        </xdr:cNvSpPr>
      </xdr:nvSpPr>
      <xdr:spPr>
        <a:xfrm>
          <a:off x="4000500" y="78009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44</xdr:row>
      <xdr:rowOff>238125</xdr:rowOff>
    </xdr:from>
    <xdr:to>
      <xdr:col>4</xdr:col>
      <xdr:colOff>247650</xdr:colOff>
      <xdr:row>45</xdr:row>
      <xdr:rowOff>104775</xdr:rowOff>
    </xdr:to>
    <xdr:sp>
      <xdr:nvSpPr>
        <xdr:cNvPr id="35" name="Oval 41"/>
        <xdr:cNvSpPr>
          <a:spLocks/>
        </xdr:cNvSpPr>
      </xdr:nvSpPr>
      <xdr:spPr>
        <a:xfrm>
          <a:off x="1857375" y="803910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44</xdr:row>
      <xdr:rowOff>161925</xdr:rowOff>
    </xdr:from>
    <xdr:to>
      <xdr:col>4</xdr:col>
      <xdr:colOff>123825</xdr:colOff>
      <xdr:row>44</xdr:row>
      <xdr:rowOff>238125</xdr:rowOff>
    </xdr:to>
    <xdr:sp>
      <xdr:nvSpPr>
        <xdr:cNvPr id="36" name="Line 42"/>
        <xdr:cNvSpPr>
          <a:spLocks/>
        </xdr:cNvSpPr>
      </xdr:nvSpPr>
      <xdr:spPr>
        <a:xfrm flipH="1" flipV="1">
          <a:off x="1143000" y="796290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45</xdr:row>
      <xdr:rowOff>38100</xdr:rowOff>
    </xdr:from>
    <xdr:to>
      <xdr:col>4</xdr:col>
      <xdr:colOff>152400</xdr:colOff>
      <xdr:row>45</xdr:row>
      <xdr:rowOff>104775</xdr:rowOff>
    </xdr:to>
    <xdr:sp>
      <xdr:nvSpPr>
        <xdr:cNvPr id="37" name="Line 43"/>
        <xdr:cNvSpPr>
          <a:spLocks/>
        </xdr:cNvSpPr>
      </xdr:nvSpPr>
      <xdr:spPr>
        <a:xfrm flipH="1" flipV="1">
          <a:off x="1133475" y="8153400"/>
          <a:ext cx="809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44</xdr:row>
      <xdr:rowOff>66675</xdr:rowOff>
    </xdr:from>
    <xdr:to>
      <xdr:col>4</xdr:col>
      <xdr:colOff>85725</xdr:colOff>
      <xdr:row>44</xdr:row>
      <xdr:rowOff>95250</xdr:rowOff>
    </xdr:to>
    <xdr:sp>
      <xdr:nvSpPr>
        <xdr:cNvPr id="38" name="Line 44"/>
        <xdr:cNvSpPr>
          <a:spLocks/>
        </xdr:cNvSpPr>
      </xdr:nvSpPr>
      <xdr:spPr>
        <a:xfrm rot="11477588" flipV="1">
          <a:off x="1371600" y="7867650"/>
          <a:ext cx="5048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54</xdr:row>
      <xdr:rowOff>76200</xdr:rowOff>
    </xdr:from>
    <xdr:to>
      <xdr:col>2</xdr:col>
      <xdr:colOff>314325</xdr:colOff>
      <xdr:row>55</xdr:row>
      <xdr:rowOff>85725</xdr:rowOff>
    </xdr:to>
    <xdr:sp>
      <xdr:nvSpPr>
        <xdr:cNvPr id="39" name="Oval 45"/>
        <xdr:cNvSpPr>
          <a:spLocks/>
        </xdr:cNvSpPr>
      </xdr:nvSpPr>
      <xdr:spPr>
        <a:xfrm>
          <a:off x="609600" y="98393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17</xdr:col>
      <xdr:colOff>304800</xdr:colOff>
      <xdr:row>42</xdr:row>
      <xdr:rowOff>276225</xdr:rowOff>
    </xdr:to>
    <xdr:sp>
      <xdr:nvSpPr>
        <xdr:cNvPr id="40" name="Polygon 46"/>
        <xdr:cNvSpPr>
          <a:spLocks/>
        </xdr:cNvSpPr>
      </xdr:nvSpPr>
      <xdr:spPr>
        <a:xfrm>
          <a:off x="6172200" y="7200900"/>
          <a:ext cx="876300" cy="247650"/>
        </a:xfrm>
        <a:custGeom>
          <a:pathLst>
            <a:path h="26" w="92">
              <a:moveTo>
                <a:pt x="8" y="21"/>
              </a:moveTo>
              <a:cubicBezTo>
                <a:pt x="12" y="17"/>
                <a:pt x="9" y="21"/>
                <a:pt x="11" y="10"/>
              </a:cubicBezTo>
              <a:cubicBezTo>
                <a:pt x="11" y="7"/>
                <a:pt x="14" y="0"/>
                <a:pt x="14" y="3"/>
              </a:cubicBezTo>
              <a:cubicBezTo>
                <a:pt x="14" y="6"/>
                <a:pt x="11" y="17"/>
                <a:pt x="8" y="18"/>
              </a:cubicBezTo>
              <a:cubicBezTo>
                <a:pt x="0" y="16"/>
                <a:pt x="1" y="18"/>
                <a:pt x="4" y="5"/>
              </a:cubicBezTo>
              <a:cubicBezTo>
                <a:pt x="5" y="3"/>
                <a:pt x="10" y="1"/>
                <a:pt x="10" y="1"/>
              </a:cubicBezTo>
              <a:cubicBezTo>
                <a:pt x="21" y="3"/>
                <a:pt x="15" y="16"/>
                <a:pt x="16" y="26"/>
              </a:cubicBezTo>
              <a:cubicBezTo>
                <a:pt x="19" y="23"/>
                <a:pt x="22" y="19"/>
                <a:pt x="26" y="18"/>
              </a:cubicBezTo>
              <a:cubicBezTo>
                <a:pt x="28" y="12"/>
                <a:pt x="26" y="17"/>
                <a:pt x="27" y="19"/>
              </a:cubicBezTo>
              <a:cubicBezTo>
                <a:pt x="30" y="19"/>
                <a:pt x="34" y="20"/>
                <a:pt x="36" y="18"/>
              </a:cubicBezTo>
              <a:cubicBezTo>
                <a:pt x="37" y="17"/>
                <a:pt x="35" y="14"/>
                <a:pt x="34" y="14"/>
              </a:cubicBezTo>
              <a:cubicBezTo>
                <a:pt x="33" y="14"/>
                <a:pt x="13" y="17"/>
                <a:pt x="31" y="14"/>
              </a:cubicBezTo>
              <a:cubicBezTo>
                <a:pt x="34" y="12"/>
                <a:pt x="33" y="11"/>
                <a:pt x="37" y="10"/>
              </a:cubicBezTo>
              <a:cubicBezTo>
                <a:pt x="43" y="12"/>
                <a:pt x="40" y="19"/>
                <a:pt x="44" y="17"/>
              </a:cubicBezTo>
              <a:cubicBezTo>
                <a:pt x="47" y="11"/>
                <a:pt x="45" y="12"/>
                <a:pt x="48" y="18"/>
              </a:cubicBezTo>
              <a:cubicBezTo>
                <a:pt x="51" y="10"/>
                <a:pt x="50" y="16"/>
                <a:pt x="53" y="21"/>
              </a:cubicBezTo>
              <a:cubicBezTo>
                <a:pt x="56" y="20"/>
                <a:pt x="59" y="20"/>
                <a:pt x="61" y="18"/>
              </a:cubicBezTo>
              <a:cubicBezTo>
                <a:pt x="62" y="17"/>
                <a:pt x="62" y="15"/>
                <a:pt x="62" y="15"/>
              </a:cubicBezTo>
              <a:cubicBezTo>
                <a:pt x="60" y="20"/>
                <a:pt x="59" y="18"/>
                <a:pt x="61" y="21"/>
              </a:cubicBezTo>
              <a:cubicBezTo>
                <a:pt x="64" y="18"/>
                <a:pt x="63" y="16"/>
                <a:pt x="66" y="19"/>
              </a:cubicBezTo>
              <a:cubicBezTo>
                <a:pt x="73" y="18"/>
                <a:pt x="73" y="17"/>
                <a:pt x="78" y="14"/>
              </a:cubicBezTo>
              <a:cubicBezTo>
                <a:pt x="77" y="16"/>
                <a:pt x="74" y="20"/>
                <a:pt x="76" y="21"/>
              </a:cubicBezTo>
              <a:cubicBezTo>
                <a:pt x="80" y="23"/>
                <a:pt x="84" y="20"/>
                <a:pt x="88" y="19"/>
              </a:cubicBezTo>
              <a:cubicBezTo>
                <a:pt x="89" y="19"/>
                <a:pt x="92" y="18"/>
                <a:pt x="91" y="18"/>
              </a:cubicBezTo>
              <a:cubicBezTo>
                <a:pt x="90" y="17"/>
                <a:pt x="88" y="18"/>
                <a:pt x="86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42</xdr:row>
      <xdr:rowOff>38100</xdr:rowOff>
    </xdr:from>
    <xdr:to>
      <xdr:col>19</xdr:col>
      <xdr:colOff>9525</xdr:colOff>
      <xdr:row>43</xdr:row>
      <xdr:rowOff>66675</xdr:rowOff>
    </xdr:to>
    <xdr:sp>
      <xdr:nvSpPr>
        <xdr:cNvPr id="41" name="Polygon 48"/>
        <xdr:cNvSpPr>
          <a:spLocks/>
        </xdr:cNvSpPr>
      </xdr:nvSpPr>
      <xdr:spPr>
        <a:xfrm>
          <a:off x="6877050" y="7210425"/>
          <a:ext cx="781050" cy="342900"/>
        </a:xfrm>
        <a:custGeom>
          <a:pathLst>
            <a:path h="36" w="82">
              <a:moveTo>
                <a:pt x="15" y="25"/>
              </a:moveTo>
              <a:cubicBezTo>
                <a:pt x="18" y="23"/>
                <a:pt x="18" y="20"/>
                <a:pt x="21" y="17"/>
              </a:cubicBezTo>
              <a:cubicBezTo>
                <a:pt x="23" y="10"/>
                <a:pt x="23" y="7"/>
                <a:pt x="22" y="0"/>
              </a:cubicBezTo>
              <a:cubicBezTo>
                <a:pt x="17" y="1"/>
                <a:pt x="8" y="3"/>
                <a:pt x="17" y="8"/>
              </a:cubicBezTo>
              <a:cubicBezTo>
                <a:pt x="18" y="11"/>
                <a:pt x="19" y="13"/>
                <a:pt x="21" y="15"/>
              </a:cubicBezTo>
              <a:cubicBezTo>
                <a:pt x="19" y="27"/>
                <a:pt x="21" y="30"/>
                <a:pt x="11" y="27"/>
              </a:cubicBezTo>
              <a:cubicBezTo>
                <a:pt x="8" y="17"/>
                <a:pt x="0" y="20"/>
                <a:pt x="21" y="21"/>
              </a:cubicBezTo>
              <a:cubicBezTo>
                <a:pt x="27" y="20"/>
                <a:pt x="27" y="20"/>
                <a:pt x="30" y="15"/>
              </a:cubicBezTo>
              <a:cubicBezTo>
                <a:pt x="29" y="22"/>
                <a:pt x="23" y="30"/>
                <a:pt x="19" y="36"/>
              </a:cubicBezTo>
              <a:cubicBezTo>
                <a:pt x="21" y="30"/>
                <a:pt x="22" y="22"/>
                <a:pt x="29" y="20"/>
              </a:cubicBezTo>
              <a:cubicBezTo>
                <a:pt x="29" y="19"/>
                <a:pt x="29" y="17"/>
                <a:pt x="30" y="17"/>
              </a:cubicBezTo>
              <a:cubicBezTo>
                <a:pt x="31" y="17"/>
                <a:pt x="34" y="18"/>
                <a:pt x="34" y="19"/>
              </a:cubicBezTo>
              <a:cubicBezTo>
                <a:pt x="34" y="20"/>
                <a:pt x="30" y="20"/>
                <a:pt x="31" y="20"/>
              </a:cubicBezTo>
              <a:cubicBezTo>
                <a:pt x="32" y="20"/>
                <a:pt x="34" y="19"/>
                <a:pt x="35" y="19"/>
              </a:cubicBezTo>
              <a:cubicBezTo>
                <a:pt x="40" y="14"/>
                <a:pt x="40" y="18"/>
                <a:pt x="42" y="23"/>
              </a:cubicBezTo>
              <a:cubicBezTo>
                <a:pt x="45" y="21"/>
                <a:pt x="47" y="18"/>
                <a:pt x="50" y="16"/>
              </a:cubicBezTo>
              <a:cubicBezTo>
                <a:pt x="52" y="21"/>
                <a:pt x="54" y="18"/>
                <a:pt x="55" y="24"/>
              </a:cubicBezTo>
              <a:cubicBezTo>
                <a:pt x="64" y="23"/>
                <a:pt x="60" y="24"/>
                <a:pt x="68" y="20"/>
              </a:cubicBezTo>
              <a:cubicBezTo>
                <a:pt x="69" y="20"/>
                <a:pt x="70" y="19"/>
                <a:pt x="70" y="19"/>
              </a:cubicBezTo>
              <a:cubicBezTo>
                <a:pt x="72" y="13"/>
                <a:pt x="75" y="3"/>
                <a:pt x="66" y="5"/>
              </a:cubicBezTo>
              <a:cubicBezTo>
                <a:pt x="62" y="11"/>
                <a:pt x="62" y="19"/>
                <a:pt x="59" y="25"/>
              </a:cubicBezTo>
              <a:cubicBezTo>
                <a:pt x="60" y="18"/>
                <a:pt x="61" y="22"/>
                <a:pt x="63" y="17"/>
              </a:cubicBezTo>
              <a:cubicBezTo>
                <a:pt x="65" y="22"/>
                <a:pt x="65" y="24"/>
                <a:pt x="70" y="25"/>
              </a:cubicBezTo>
              <a:cubicBezTo>
                <a:pt x="73" y="19"/>
                <a:pt x="68" y="27"/>
                <a:pt x="72" y="27"/>
              </a:cubicBezTo>
              <a:cubicBezTo>
                <a:pt x="74" y="27"/>
                <a:pt x="78" y="23"/>
                <a:pt x="78" y="23"/>
              </a:cubicBezTo>
              <a:cubicBezTo>
                <a:pt x="80" y="27"/>
                <a:pt x="75" y="28"/>
                <a:pt x="82" y="25"/>
              </a:cubicBezTo>
              <a:cubicBezTo>
                <a:pt x="81" y="21"/>
                <a:pt x="82" y="21"/>
                <a:pt x="80" y="2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55</xdr:row>
      <xdr:rowOff>95250</xdr:rowOff>
    </xdr:from>
    <xdr:to>
      <xdr:col>10</xdr:col>
      <xdr:colOff>438150</xdr:colOff>
      <xdr:row>55</xdr:row>
      <xdr:rowOff>95250</xdr:rowOff>
    </xdr:to>
    <xdr:sp>
      <xdr:nvSpPr>
        <xdr:cNvPr id="42" name="Line 18"/>
        <xdr:cNvSpPr>
          <a:spLocks/>
        </xdr:cNvSpPr>
      </xdr:nvSpPr>
      <xdr:spPr>
        <a:xfrm flipH="1">
          <a:off x="4191000" y="100298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447675</xdr:colOff>
      <xdr:row>68</xdr:row>
      <xdr:rowOff>47625</xdr:rowOff>
    </xdr:from>
    <xdr:to>
      <xdr:col>19</xdr:col>
      <xdr:colOff>209550</xdr:colOff>
      <xdr:row>69</xdr:row>
      <xdr:rowOff>47625</xdr:rowOff>
    </xdr:to>
    <xdr:pic>
      <xdr:nvPicPr>
        <xdr:cNvPr id="43" name="Label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91375" y="12106275"/>
          <a:ext cx="666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69</xdr:row>
      <xdr:rowOff>28575</xdr:rowOff>
    </xdr:from>
    <xdr:to>
      <xdr:col>6</xdr:col>
      <xdr:colOff>323850</xdr:colOff>
      <xdr:row>69</xdr:row>
      <xdr:rowOff>142875</xdr:rowOff>
    </xdr:to>
    <xdr:pic>
      <xdr:nvPicPr>
        <xdr:cNvPr id="44" name="Option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33650" y="12249150"/>
          <a:ext cx="2952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69</xdr:row>
      <xdr:rowOff>28575</xdr:rowOff>
    </xdr:from>
    <xdr:to>
      <xdr:col>8</xdr:col>
      <xdr:colOff>314325</xdr:colOff>
      <xdr:row>69</xdr:row>
      <xdr:rowOff>142875</xdr:rowOff>
    </xdr:to>
    <xdr:pic>
      <xdr:nvPicPr>
        <xdr:cNvPr id="45" name="Option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48025" y="12249150"/>
          <a:ext cx="3048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8</xdr:row>
      <xdr:rowOff>0</xdr:rowOff>
    </xdr:from>
    <xdr:to>
      <xdr:col>1</xdr:col>
      <xdr:colOff>200025</xdr:colOff>
      <xdr:row>9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954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0</xdr:rowOff>
    </xdr:from>
    <xdr:to>
      <xdr:col>1</xdr:col>
      <xdr:colOff>200025</xdr:colOff>
      <xdr:row>10</xdr:row>
      <xdr:rowOff>9525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4573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0</xdr:rowOff>
    </xdr:from>
    <xdr:to>
      <xdr:col>1</xdr:col>
      <xdr:colOff>200025</xdr:colOff>
      <xdr:row>11</xdr:row>
      <xdr:rowOff>9525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</xdr:row>
      <xdr:rowOff>0</xdr:rowOff>
    </xdr:from>
    <xdr:to>
      <xdr:col>1</xdr:col>
      <xdr:colOff>200025</xdr:colOff>
      <xdr:row>12</xdr:row>
      <xdr:rowOff>9525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17811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1</xdr:col>
      <xdr:colOff>200025</xdr:colOff>
      <xdr:row>13</xdr:row>
      <xdr:rowOff>9525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9431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1</xdr:col>
      <xdr:colOff>200025</xdr:colOff>
      <xdr:row>14</xdr:row>
      <xdr:rowOff>9525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21050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1</xdr:col>
      <xdr:colOff>200025</xdr:colOff>
      <xdr:row>15</xdr:row>
      <xdr:rowOff>9525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22669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0</xdr:rowOff>
    </xdr:from>
    <xdr:to>
      <xdr:col>1</xdr:col>
      <xdr:colOff>200025</xdr:colOff>
      <xdr:row>16</xdr:row>
      <xdr:rowOff>9525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24288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200025</xdr:colOff>
      <xdr:row>17</xdr:row>
      <xdr:rowOff>9525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25908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200025</xdr:colOff>
      <xdr:row>18</xdr:row>
      <xdr:rowOff>9525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27527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18</xdr:row>
      <xdr:rowOff>0</xdr:rowOff>
    </xdr:from>
    <xdr:to>
      <xdr:col>1</xdr:col>
      <xdr:colOff>200025</xdr:colOff>
      <xdr:row>19</xdr:row>
      <xdr:rowOff>9525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" y="29146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</xdr:row>
      <xdr:rowOff>0</xdr:rowOff>
    </xdr:from>
    <xdr:to>
      <xdr:col>1</xdr:col>
      <xdr:colOff>200025</xdr:colOff>
      <xdr:row>20</xdr:row>
      <xdr:rowOff>9525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30765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1</xdr:col>
      <xdr:colOff>200025</xdr:colOff>
      <xdr:row>21</xdr:row>
      <xdr:rowOff>9525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32385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0</xdr:rowOff>
    </xdr:from>
    <xdr:to>
      <xdr:col>1</xdr:col>
      <xdr:colOff>200025</xdr:colOff>
      <xdr:row>22</xdr:row>
      <xdr:rowOff>9525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9550" y="34004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22</xdr:row>
      <xdr:rowOff>0</xdr:rowOff>
    </xdr:from>
    <xdr:to>
      <xdr:col>1</xdr:col>
      <xdr:colOff>200025</xdr:colOff>
      <xdr:row>23</xdr:row>
      <xdr:rowOff>9525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9550" y="35623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1</xdr:col>
      <xdr:colOff>200025</xdr:colOff>
      <xdr:row>24</xdr:row>
      <xdr:rowOff>9525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9550" y="37242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ch.usno.navy.mil/cgi-bin/aa_micaform2?calc=20&amp;ZZZ=END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ch.usno.navy.mil/cgi-bin/aa_micaform2?calc=20&amp;ZZZ=END" TargetMode="External" /><Relationship Id="rId2" Type="http://schemas.openxmlformats.org/officeDocument/2006/relationships/hyperlink" Target="http://www.weather.com/" TargetMode="External" /><Relationship Id="rId3" Type="http://schemas.openxmlformats.org/officeDocument/2006/relationships/oleObject" Target="../embeddings/oleObject_2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G70"/>
  <sheetViews>
    <sheetView tabSelected="1" zoomScale="75" zoomScaleNormal="75" workbookViewId="0" topLeftCell="A1">
      <selection activeCell="S1" sqref="S1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10.57421875" style="0" customWidth="1"/>
    <col min="4" max="4" width="9.00390625" style="0" customWidth="1"/>
    <col min="5" max="5" width="4.7109375" style="0" customWidth="1"/>
    <col min="6" max="6" width="6.00390625" style="0" customWidth="1"/>
    <col min="7" max="7" width="5.00390625" style="0" customWidth="1"/>
    <col min="8" max="8" width="6.00390625" style="0" customWidth="1"/>
    <col min="9" max="9" width="4.7109375" style="0" customWidth="1"/>
    <col min="10" max="10" width="6.7109375" style="0" customWidth="1"/>
    <col min="11" max="11" width="11.28125" style="0" customWidth="1"/>
    <col min="12" max="12" width="3.00390625" style="0" customWidth="1"/>
    <col min="13" max="13" width="9.7109375" style="0" customWidth="1"/>
    <col min="14" max="17" width="4.28125" style="0" customWidth="1"/>
    <col min="18" max="18" width="8.7109375" style="0" bestFit="1" customWidth="1"/>
    <col min="19" max="19" width="4.8515625" style="0" customWidth="1"/>
    <col min="20" max="20" width="5.140625" style="0" customWidth="1"/>
    <col min="21" max="21" width="11.140625" style="0" customWidth="1"/>
    <col min="22" max="22" width="3.8515625" style="0" customWidth="1"/>
    <col min="23" max="23" width="4.57421875" style="67" customWidth="1"/>
    <col min="24" max="26" width="4.57421875" style="67" bestFit="1" customWidth="1"/>
    <col min="27" max="27" width="4.57421875" style="67" customWidth="1"/>
    <col min="28" max="31" width="3.57421875" style="0" bestFit="1" customWidth="1"/>
  </cols>
  <sheetData>
    <row r="1" spans="2:27" ht="20.25">
      <c r="B1" s="87"/>
      <c r="C1" s="87"/>
      <c r="D1" s="87"/>
      <c r="E1" s="87" t="s">
        <v>60</v>
      </c>
      <c r="F1" s="87"/>
      <c r="G1" s="87"/>
      <c r="H1" s="87"/>
      <c r="I1" s="87"/>
      <c r="J1" s="87"/>
      <c r="K1" s="50"/>
      <c r="Y1" s="142"/>
      <c r="Z1" s="142"/>
      <c r="AA1" s="142"/>
    </row>
    <row r="2" spans="2:27" ht="20.25">
      <c r="B2" s="87" t="s">
        <v>59</v>
      </c>
      <c r="C2" s="87"/>
      <c r="D2" s="87"/>
      <c r="E2" s="87"/>
      <c r="F2" s="87"/>
      <c r="G2" s="87"/>
      <c r="H2" s="87"/>
      <c r="I2" s="87"/>
      <c r="J2" s="87"/>
      <c r="K2" s="50"/>
      <c r="M2" s="38" t="s">
        <v>67</v>
      </c>
      <c r="N2" s="39"/>
      <c r="O2" s="92" t="s">
        <v>89</v>
      </c>
      <c r="P2" s="43"/>
      <c r="Q2" s="41"/>
      <c r="R2" s="41" t="s">
        <v>69</v>
      </c>
      <c r="S2" s="93" t="s">
        <v>84</v>
      </c>
      <c r="T2" s="42" t="s">
        <v>68</v>
      </c>
      <c r="U2" s="94" t="s">
        <v>71</v>
      </c>
      <c r="Y2" s="142"/>
      <c r="Z2" s="142"/>
      <c r="AA2" s="142"/>
    </row>
    <row r="3" spans="2:27" ht="12.75">
      <c r="B3" s="14" t="s">
        <v>61</v>
      </c>
      <c r="C3" s="10"/>
      <c r="D3" s="10" t="s">
        <v>62</v>
      </c>
      <c r="E3" s="10"/>
      <c r="F3" s="10" t="s">
        <v>63</v>
      </c>
      <c r="G3" s="10"/>
      <c r="H3" s="10" t="s">
        <v>64</v>
      </c>
      <c r="I3" s="10"/>
      <c r="J3" s="10" t="s">
        <v>65</v>
      </c>
      <c r="K3" s="88" t="s">
        <v>139</v>
      </c>
      <c r="M3" s="38" t="s">
        <v>70</v>
      </c>
      <c r="N3" s="39"/>
      <c r="O3" s="39"/>
      <c r="P3" s="39"/>
      <c r="Q3" s="44"/>
      <c r="R3" s="44"/>
      <c r="S3" s="95" t="s">
        <v>134</v>
      </c>
      <c r="T3" s="39"/>
      <c r="U3" s="40"/>
      <c r="Y3" s="142"/>
      <c r="Z3" s="142"/>
      <c r="AA3" s="142"/>
    </row>
    <row r="4" spans="25:27" ht="12.75">
      <c r="Y4" s="142"/>
      <c r="Z4" s="142"/>
      <c r="AA4" s="142"/>
    </row>
    <row r="5" spans="2:21" ht="12.75">
      <c r="B5" s="14" t="s">
        <v>73</v>
      </c>
      <c r="C5" s="10"/>
      <c r="D5" s="89" t="s">
        <v>207</v>
      </c>
      <c r="E5" s="10"/>
      <c r="F5" s="10"/>
      <c r="G5" s="10"/>
      <c r="H5" s="10"/>
      <c r="I5" s="10"/>
      <c r="J5" s="10"/>
      <c r="K5" s="31"/>
      <c r="M5" s="35" t="s">
        <v>0</v>
      </c>
      <c r="N5" s="36"/>
      <c r="O5" s="37"/>
      <c r="P5" s="36"/>
      <c r="Q5" s="45" t="s">
        <v>78</v>
      </c>
      <c r="R5" s="36" t="s">
        <v>79</v>
      </c>
      <c r="S5" s="36"/>
      <c r="T5" s="37"/>
      <c r="U5" s="37" t="s">
        <v>80</v>
      </c>
    </row>
    <row r="6" spans="2:21" ht="12.75">
      <c r="B6" s="14" t="s">
        <v>72</v>
      </c>
      <c r="C6" s="10"/>
      <c r="D6" s="89" t="s">
        <v>207</v>
      </c>
      <c r="E6" s="10"/>
      <c r="F6" s="10"/>
      <c r="G6" s="10"/>
      <c r="H6" s="10"/>
      <c r="I6" s="10"/>
      <c r="J6" s="10"/>
      <c r="K6" s="31"/>
      <c r="M6" s="143">
        <v>37811</v>
      </c>
      <c r="N6" s="4"/>
      <c r="O6" s="19"/>
      <c r="P6" s="24" t="s">
        <v>225</v>
      </c>
      <c r="Q6" s="19"/>
      <c r="R6" s="101">
        <v>0.3819444444444444</v>
      </c>
      <c r="S6" s="4"/>
      <c r="T6" s="19"/>
      <c r="U6" s="102">
        <v>0.40277777777777773</v>
      </c>
    </row>
    <row r="7" spans="2:21" ht="12.75">
      <c r="B7" s="14" t="s">
        <v>74</v>
      </c>
      <c r="C7" s="10"/>
      <c r="D7" s="89" t="s">
        <v>208</v>
      </c>
      <c r="E7" s="10"/>
      <c r="F7" s="10"/>
      <c r="G7" s="10"/>
      <c r="H7" s="10"/>
      <c r="I7" s="10"/>
      <c r="J7" s="10"/>
      <c r="K7" s="31"/>
      <c r="M7" s="46" t="s">
        <v>82</v>
      </c>
      <c r="N7" s="166">
        <v>0</v>
      </c>
      <c r="O7" s="166">
        <v>15</v>
      </c>
      <c r="P7" s="166">
        <v>30</v>
      </c>
      <c r="Q7" s="166">
        <v>45</v>
      </c>
      <c r="R7" s="166" t="s">
        <v>133</v>
      </c>
      <c r="S7" s="148" t="s">
        <v>83</v>
      </c>
      <c r="T7" s="149"/>
      <c r="U7" s="150"/>
    </row>
    <row r="8" spans="2:21" ht="12.75">
      <c r="B8" s="14" t="s">
        <v>75</v>
      </c>
      <c r="C8" s="89" t="s">
        <v>209</v>
      </c>
      <c r="D8" s="10"/>
      <c r="E8" s="10"/>
      <c r="F8" s="14" t="s">
        <v>76</v>
      </c>
      <c r="G8" s="89" t="s">
        <v>149</v>
      </c>
      <c r="H8" s="10"/>
      <c r="I8" s="14" t="s">
        <v>77</v>
      </c>
      <c r="J8" s="89">
        <v>32703</v>
      </c>
      <c r="K8" s="31"/>
      <c r="M8" s="47" t="s">
        <v>81</v>
      </c>
      <c r="N8" s="167"/>
      <c r="O8" s="167"/>
      <c r="P8" s="167"/>
      <c r="Q8" s="167"/>
      <c r="R8" s="167"/>
      <c r="S8" s="151"/>
      <c r="T8" s="152"/>
      <c r="U8" s="153"/>
    </row>
    <row r="9" spans="13:33" ht="12.75">
      <c r="M9" s="66">
        <v>1</v>
      </c>
      <c r="N9" s="96">
        <v>0</v>
      </c>
      <c r="O9" s="96">
        <v>0</v>
      </c>
      <c r="P9" s="96">
        <v>0</v>
      </c>
      <c r="Q9" s="96">
        <v>0</v>
      </c>
      <c r="R9" s="70">
        <f>SUM(N9:Q9)/4</f>
        <v>0</v>
      </c>
      <c r="S9" s="97"/>
      <c r="T9" s="10"/>
      <c r="U9" s="31"/>
      <c r="W9" s="8" t="s">
        <v>137</v>
      </c>
      <c r="X9" s="116"/>
      <c r="Y9" s="116"/>
      <c r="Z9" s="114"/>
      <c r="AA9" s="117"/>
      <c r="AB9" s="86"/>
      <c r="AC9" s="86"/>
      <c r="AD9" s="86"/>
      <c r="AE9" s="118"/>
      <c r="AF9" s="118"/>
      <c r="AG9" s="118"/>
    </row>
    <row r="10" spans="2:27" ht="12.75">
      <c r="B10" s="14" t="s">
        <v>90</v>
      </c>
      <c r="C10" s="10"/>
      <c r="D10" s="89" t="s">
        <v>210</v>
      </c>
      <c r="E10" s="10"/>
      <c r="F10" s="14" t="s">
        <v>91</v>
      </c>
      <c r="G10" s="90">
        <v>1</v>
      </c>
      <c r="H10" s="10" t="s">
        <v>92</v>
      </c>
      <c r="I10" s="10"/>
      <c r="J10" s="10"/>
      <c r="K10" s="90" t="s">
        <v>220</v>
      </c>
      <c r="M10" s="66">
        <v>2</v>
      </c>
      <c r="N10" s="96">
        <v>0</v>
      </c>
      <c r="O10" s="96">
        <v>0</v>
      </c>
      <c r="P10" s="96">
        <v>0</v>
      </c>
      <c r="Q10" s="96">
        <v>0</v>
      </c>
      <c r="R10" s="73">
        <f>(SUM(N10:Q10))/4</f>
        <v>0</v>
      </c>
      <c r="S10" s="97"/>
      <c r="T10" s="10"/>
      <c r="U10" s="31"/>
      <c r="W10" s="9" t="s">
        <v>1</v>
      </c>
      <c r="X10" s="115"/>
      <c r="Y10" s="115"/>
      <c r="Z10" s="115"/>
      <c r="AA10" s="74"/>
    </row>
    <row r="11" spans="2:27" ht="12.75">
      <c r="B11" s="18" t="s">
        <v>93</v>
      </c>
      <c r="C11" s="4"/>
      <c r="D11" s="24" t="s">
        <v>211</v>
      </c>
      <c r="E11" s="4"/>
      <c r="F11" s="4"/>
      <c r="G11" s="4"/>
      <c r="H11" s="14" t="s">
        <v>92</v>
      </c>
      <c r="I11" s="4"/>
      <c r="J11" s="4"/>
      <c r="K11" s="170" t="s">
        <v>234</v>
      </c>
      <c r="M11" s="66">
        <v>3</v>
      </c>
      <c r="N11" s="96">
        <v>0</v>
      </c>
      <c r="O11" s="96">
        <v>0</v>
      </c>
      <c r="P11" s="96">
        <v>0</v>
      </c>
      <c r="Q11" s="96">
        <v>0</v>
      </c>
      <c r="R11" s="73">
        <f>(SUM(N11:Q11))/4</f>
        <v>0</v>
      </c>
      <c r="S11" s="97"/>
      <c r="T11" s="10"/>
      <c r="U11" s="31"/>
      <c r="W11" s="115"/>
      <c r="X11" s="115"/>
      <c r="Y11" s="115"/>
      <c r="Z11" s="115"/>
      <c r="AA11" s="74"/>
    </row>
    <row r="12" spans="13:27" ht="12.75">
      <c r="M12" s="66">
        <v>4</v>
      </c>
      <c r="N12" s="96">
        <v>0</v>
      </c>
      <c r="O12" s="96">
        <v>0</v>
      </c>
      <c r="P12" s="96">
        <v>0</v>
      </c>
      <c r="Q12" s="96">
        <v>0</v>
      </c>
      <c r="R12" s="73">
        <f>(SUM(N12:Q12))/4</f>
        <v>0</v>
      </c>
      <c r="S12" s="97"/>
      <c r="T12" s="10"/>
      <c r="U12" s="31"/>
      <c r="W12" s="115"/>
      <c r="X12" s="115"/>
      <c r="Y12" s="115"/>
      <c r="Z12" s="115"/>
      <c r="AA12" s="74"/>
    </row>
    <row r="13" spans="2:27" ht="12.75">
      <c r="B13" s="55" t="s">
        <v>94</v>
      </c>
      <c r="C13" s="52"/>
      <c r="D13" s="52"/>
      <c r="E13" s="154" t="s">
        <v>221</v>
      </c>
      <c r="F13" s="154"/>
      <c r="G13" s="154"/>
      <c r="H13" s="154"/>
      <c r="I13" s="154"/>
      <c r="J13" s="154"/>
      <c r="K13" s="155"/>
      <c r="M13" s="66">
        <v>5</v>
      </c>
      <c r="N13" s="96">
        <v>0</v>
      </c>
      <c r="O13" s="96">
        <v>0</v>
      </c>
      <c r="P13" s="96">
        <v>0</v>
      </c>
      <c r="Q13" s="96">
        <v>0</v>
      </c>
      <c r="R13" s="73">
        <f>(SUM(N13:Q13))/4</f>
        <v>0</v>
      </c>
      <c r="S13" s="97"/>
      <c r="T13" s="10"/>
      <c r="U13" s="31"/>
      <c r="W13" s="115"/>
      <c r="X13" s="115"/>
      <c r="Y13" s="115"/>
      <c r="Z13" s="115"/>
      <c r="AA13" s="74"/>
    </row>
    <row r="14" spans="2:32" ht="12.75">
      <c r="B14" s="53"/>
      <c r="C14" s="54"/>
      <c r="D14" s="54"/>
      <c r="E14" s="156"/>
      <c r="F14" s="156"/>
      <c r="G14" s="156"/>
      <c r="H14" s="156"/>
      <c r="I14" s="156"/>
      <c r="J14" s="156"/>
      <c r="K14" s="157"/>
      <c r="M14" s="66">
        <v>6</v>
      </c>
      <c r="N14" s="96">
        <v>0</v>
      </c>
      <c r="O14" s="96">
        <v>0</v>
      </c>
      <c r="P14" s="96">
        <v>0</v>
      </c>
      <c r="Q14" s="97">
        <v>0</v>
      </c>
      <c r="R14" s="71">
        <f>SUM($N$9:$Q$14)/24</f>
        <v>0</v>
      </c>
      <c r="S14" s="97"/>
      <c r="T14" s="10"/>
      <c r="U14" s="31"/>
      <c r="W14" s="72"/>
      <c r="X14" s="72"/>
      <c r="Y14" s="72"/>
      <c r="Z14" s="71">
        <f aca="true" t="shared" si="0" ref="Z14:Z38">SUM(N9:Q14)/24</f>
        <v>0</v>
      </c>
      <c r="AA14" s="74"/>
      <c r="AB14" s="5"/>
      <c r="AE14" s="119"/>
      <c r="AF14" s="67"/>
    </row>
    <row r="15" spans="2:31" ht="12.75">
      <c r="B15" s="32" t="s">
        <v>95</v>
      </c>
      <c r="C15" s="11"/>
      <c r="D15" s="11"/>
      <c r="E15" s="11"/>
      <c r="F15" s="11"/>
      <c r="G15" s="32" t="s">
        <v>99</v>
      </c>
      <c r="H15" s="11"/>
      <c r="I15" s="11"/>
      <c r="J15" s="11"/>
      <c r="K15" s="12"/>
      <c r="M15" s="66">
        <v>7</v>
      </c>
      <c r="N15" s="96">
        <v>0</v>
      </c>
      <c r="O15" s="96">
        <v>0</v>
      </c>
      <c r="P15" s="96">
        <v>0</v>
      </c>
      <c r="Q15" s="97">
        <v>0</v>
      </c>
      <c r="R15" s="71">
        <f>SUM($N$10:$Q$15)/24</f>
        <v>0</v>
      </c>
      <c r="S15" s="97"/>
      <c r="T15" s="10"/>
      <c r="U15" s="31"/>
      <c r="W15" s="71">
        <f aca="true" t="shared" si="1" ref="W15:W38">(SUM(N9:Q14)-N9+N15)/24</f>
        <v>0</v>
      </c>
      <c r="X15" s="71">
        <f aca="true" t="shared" si="2" ref="X15:X38">(SUM(N9:Q14)-N9-O9+N15+O15)/24</f>
        <v>0</v>
      </c>
      <c r="Y15" s="71">
        <f aca="true" t="shared" si="3" ref="Y15:Y38">(SUM(N9:Q14)-N9-O9-P9+N15+O15+P15)/24</f>
        <v>0</v>
      </c>
      <c r="Z15" s="71">
        <f t="shared" si="0"/>
        <v>0</v>
      </c>
      <c r="AA15" s="74"/>
      <c r="AB15" s="5"/>
      <c r="AE15" s="119"/>
    </row>
    <row r="16" spans="2:31" ht="12.75">
      <c r="B16" s="18" t="s">
        <v>96</v>
      </c>
      <c r="C16" s="24" t="s">
        <v>233</v>
      </c>
      <c r="D16" s="15" t="s">
        <v>97</v>
      </c>
      <c r="E16" s="24" t="s">
        <v>222</v>
      </c>
      <c r="F16" s="4"/>
      <c r="G16" s="56" t="s">
        <v>96</v>
      </c>
      <c r="H16" s="24" t="s">
        <v>233</v>
      </c>
      <c r="I16" s="4" t="s">
        <v>97</v>
      </c>
      <c r="J16" s="24" t="s">
        <v>222</v>
      </c>
      <c r="K16" s="19"/>
      <c r="M16" s="66">
        <v>8</v>
      </c>
      <c r="N16" s="96">
        <v>0</v>
      </c>
      <c r="O16" s="96">
        <v>0</v>
      </c>
      <c r="P16" s="96">
        <v>0</v>
      </c>
      <c r="Q16" s="97">
        <v>0</v>
      </c>
      <c r="R16" s="71">
        <f>SUM($N$11:$Q$16)/24</f>
        <v>0</v>
      </c>
      <c r="S16" s="97"/>
      <c r="T16" s="10"/>
      <c r="U16" s="31"/>
      <c r="W16" s="71">
        <f t="shared" si="1"/>
        <v>0</v>
      </c>
      <c r="X16" s="71">
        <f t="shared" si="2"/>
        <v>0</v>
      </c>
      <c r="Y16" s="71">
        <f t="shared" si="3"/>
        <v>0</v>
      </c>
      <c r="Z16" s="71">
        <f t="shared" si="0"/>
        <v>0</v>
      </c>
      <c r="AA16" s="74"/>
      <c r="AB16" s="5"/>
      <c r="AE16" s="119"/>
    </row>
    <row r="17" spans="2:31" ht="12.75">
      <c r="B17" s="32" t="s">
        <v>98</v>
      </c>
      <c r="C17" s="11"/>
      <c r="D17" s="11"/>
      <c r="E17" s="11"/>
      <c r="F17" s="11"/>
      <c r="G17" s="32" t="s">
        <v>100</v>
      </c>
      <c r="H17" s="11"/>
      <c r="I17" s="11"/>
      <c r="J17" s="11"/>
      <c r="K17" s="12"/>
      <c r="M17" s="66">
        <v>9</v>
      </c>
      <c r="N17" s="96">
        <v>0</v>
      </c>
      <c r="O17" s="96">
        <v>0</v>
      </c>
      <c r="P17" s="96">
        <v>0</v>
      </c>
      <c r="Q17" s="97">
        <v>0</v>
      </c>
      <c r="R17" s="71">
        <f>SUM($N$12:$Q$17)/24</f>
        <v>0</v>
      </c>
      <c r="S17" s="97"/>
      <c r="T17" s="10"/>
      <c r="U17" s="31"/>
      <c r="W17" s="71">
        <f t="shared" si="1"/>
        <v>0</v>
      </c>
      <c r="X17" s="71">
        <f t="shared" si="2"/>
        <v>0</v>
      </c>
      <c r="Y17" s="71">
        <f t="shared" si="3"/>
        <v>0</v>
      </c>
      <c r="Z17" s="71">
        <f t="shared" si="0"/>
        <v>0</v>
      </c>
      <c r="AA17" s="74"/>
      <c r="AB17" s="5"/>
      <c r="AE17" s="119"/>
    </row>
    <row r="18" spans="2:31" ht="12.75">
      <c r="B18" s="18" t="s">
        <v>96</v>
      </c>
      <c r="C18" s="24" t="s">
        <v>224</v>
      </c>
      <c r="D18" s="15" t="s">
        <v>97</v>
      </c>
      <c r="E18" s="24" t="s">
        <v>222</v>
      </c>
      <c r="F18" s="4"/>
      <c r="G18" s="56" t="s">
        <v>96</v>
      </c>
      <c r="H18" s="24">
        <v>240</v>
      </c>
      <c r="I18" s="4" t="s">
        <v>97</v>
      </c>
      <c r="J18" s="24" t="s">
        <v>222</v>
      </c>
      <c r="K18" s="19"/>
      <c r="M18" s="66">
        <v>10</v>
      </c>
      <c r="N18" s="96">
        <v>0</v>
      </c>
      <c r="O18" s="96">
        <v>0</v>
      </c>
      <c r="P18" s="96">
        <v>0</v>
      </c>
      <c r="Q18" s="97">
        <v>0</v>
      </c>
      <c r="R18" s="71">
        <f>SUM($N$13:$Q$18)/24</f>
        <v>0</v>
      </c>
      <c r="S18" s="97"/>
      <c r="T18" s="10"/>
      <c r="U18" s="31"/>
      <c r="W18" s="71">
        <f t="shared" si="1"/>
        <v>0</v>
      </c>
      <c r="X18" s="71">
        <f t="shared" si="2"/>
        <v>0</v>
      </c>
      <c r="Y18" s="71">
        <f t="shared" si="3"/>
        <v>0</v>
      </c>
      <c r="Z18" s="71">
        <f t="shared" si="0"/>
        <v>0</v>
      </c>
      <c r="AA18" s="74"/>
      <c r="AB18" s="5"/>
      <c r="AE18" s="119"/>
    </row>
    <row r="19" spans="13:31" ht="12.75">
      <c r="M19" s="66">
        <v>11</v>
      </c>
      <c r="N19" s="96">
        <v>0</v>
      </c>
      <c r="O19" s="96">
        <v>0</v>
      </c>
      <c r="P19" s="96">
        <v>0</v>
      </c>
      <c r="Q19" s="97">
        <v>0</v>
      </c>
      <c r="R19" s="71">
        <f>SUM($N$14:$Q$19)/24</f>
        <v>0</v>
      </c>
      <c r="S19" s="97"/>
      <c r="T19" s="10"/>
      <c r="U19" s="31"/>
      <c r="W19" s="71">
        <f t="shared" si="1"/>
        <v>0</v>
      </c>
      <c r="X19" s="71">
        <f t="shared" si="2"/>
        <v>0</v>
      </c>
      <c r="Y19" s="71">
        <f t="shared" si="3"/>
        <v>0</v>
      </c>
      <c r="Z19" s="71">
        <f t="shared" si="0"/>
        <v>0</v>
      </c>
      <c r="AA19" s="74"/>
      <c r="AB19" s="5"/>
      <c r="AE19" s="119"/>
    </row>
    <row r="20" spans="2:31" ht="12.75">
      <c r="B20" s="32" t="s">
        <v>101</v>
      </c>
      <c r="C20" s="11"/>
      <c r="D20" s="11"/>
      <c r="E20" s="11"/>
      <c r="F20" s="11"/>
      <c r="G20" s="59" t="s">
        <v>103</v>
      </c>
      <c r="H20" s="11"/>
      <c r="I20" s="11"/>
      <c r="J20" s="11"/>
      <c r="K20" s="12"/>
      <c r="M20" s="66">
        <v>12</v>
      </c>
      <c r="N20" s="96">
        <v>0</v>
      </c>
      <c r="O20" s="96">
        <v>0</v>
      </c>
      <c r="P20" s="96">
        <v>0</v>
      </c>
      <c r="Q20" s="97">
        <v>0</v>
      </c>
      <c r="R20" s="71">
        <f>SUM($N$15:$Q$20)/24</f>
        <v>0</v>
      </c>
      <c r="S20" s="97"/>
      <c r="T20" s="10"/>
      <c r="U20" s="31"/>
      <c r="W20" s="71">
        <f t="shared" si="1"/>
        <v>0</v>
      </c>
      <c r="X20" s="71">
        <f t="shared" si="2"/>
        <v>0</v>
      </c>
      <c r="Y20" s="71">
        <f t="shared" si="3"/>
        <v>0</v>
      </c>
      <c r="Z20" s="71">
        <f t="shared" si="0"/>
        <v>0</v>
      </c>
      <c r="AA20" s="74"/>
      <c r="AB20" s="5"/>
      <c r="AE20" s="119"/>
    </row>
    <row r="21" spans="2:31" ht="12.75">
      <c r="B21" s="18" t="s">
        <v>96</v>
      </c>
      <c r="C21" s="24">
        <v>15</v>
      </c>
      <c r="D21" s="15" t="s">
        <v>97</v>
      </c>
      <c r="E21" s="24" t="s">
        <v>212</v>
      </c>
      <c r="F21" s="4"/>
      <c r="G21" s="18" t="s">
        <v>96</v>
      </c>
      <c r="H21" s="24">
        <v>240</v>
      </c>
      <c r="I21" s="15" t="s">
        <v>97</v>
      </c>
      <c r="J21" s="24" t="s">
        <v>222</v>
      </c>
      <c r="K21" s="19"/>
      <c r="M21" s="66">
        <v>13</v>
      </c>
      <c r="N21" s="96">
        <v>0</v>
      </c>
      <c r="O21" s="96">
        <v>0</v>
      </c>
      <c r="P21" s="96">
        <v>0</v>
      </c>
      <c r="Q21" s="97">
        <v>0</v>
      </c>
      <c r="R21" s="71">
        <f>SUM($N$16:$Q$21)/24</f>
        <v>0</v>
      </c>
      <c r="S21" s="97"/>
      <c r="T21" s="10"/>
      <c r="U21" s="31"/>
      <c r="W21" s="71">
        <f t="shared" si="1"/>
        <v>0</v>
      </c>
      <c r="X21" s="71">
        <f t="shared" si="2"/>
        <v>0</v>
      </c>
      <c r="Y21" s="71">
        <f t="shared" si="3"/>
        <v>0</v>
      </c>
      <c r="Z21" s="71">
        <f t="shared" si="0"/>
        <v>0</v>
      </c>
      <c r="AA21" s="74"/>
      <c r="AB21" s="5"/>
      <c r="AE21" s="119"/>
    </row>
    <row r="22" spans="2:31" ht="12.75">
      <c r="B22" s="57" t="s">
        <v>102</v>
      </c>
      <c r="C22" s="5"/>
      <c r="D22" s="5"/>
      <c r="E22" s="5"/>
      <c r="F22" s="5"/>
      <c r="G22" s="5"/>
      <c r="H22" s="5"/>
      <c r="I22" s="5"/>
      <c r="J22" s="5"/>
      <c r="K22" s="17"/>
      <c r="M22" s="66">
        <v>14</v>
      </c>
      <c r="N22" s="96">
        <v>0</v>
      </c>
      <c r="O22" s="96">
        <v>0</v>
      </c>
      <c r="P22" s="96">
        <v>0</v>
      </c>
      <c r="Q22" s="97">
        <v>0</v>
      </c>
      <c r="R22" s="71">
        <f>SUM($N$17:$Q$22)/24</f>
        <v>0</v>
      </c>
      <c r="S22" s="97"/>
      <c r="T22" s="10"/>
      <c r="U22" s="31"/>
      <c r="W22" s="71">
        <f t="shared" si="1"/>
        <v>0</v>
      </c>
      <c r="X22" s="71">
        <f t="shared" si="2"/>
        <v>0</v>
      </c>
      <c r="Y22" s="71">
        <f t="shared" si="3"/>
        <v>0</v>
      </c>
      <c r="Z22" s="71">
        <f t="shared" si="0"/>
        <v>0</v>
      </c>
      <c r="AA22" s="74"/>
      <c r="AB22" s="5"/>
      <c r="AE22" s="119"/>
    </row>
    <row r="23" spans="2:31" ht="12.75">
      <c r="B23" s="58" t="s">
        <v>96</v>
      </c>
      <c r="C23" s="24" t="s">
        <v>223</v>
      </c>
      <c r="D23" s="4"/>
      <c r="E23" s="4"/>
      <c r="F23" s="4"/>
      <c r="G23" s="4" t="s">
        <v>97</v>
      </c>
      <c r="H23" s="24" t="s">
        <v>222</v>
      </c>
      <c r="I23" s="4"/>
      <c r="J23" s="4"/>
      <c r="K23" s="19"/>
      <c r="M23" s="66">
        <v>15</v>
      </c>
      <c r="N23" s="96">
        <v>0</v>
      </c>
      <c r="O23" s="96">
        <v>0</v>
      </c>
      <c r="P23" s="96">
        <v>0</v>
      </c>
      <c r="Q23" s="97">
        <v>0</v>
      </c>
      <c r="R23" s="71">
        <f>SUM($N$18:$Q$23)/24</f>
        <v>0</v>
      </c>
      <c r="S23" s="97"/>
      <c r="T23" s="10"/>
      <c r="U23" s="31"/>
      <c r="W23" s="71">
        <f t="shared" si="1"/>
        <v>0</v>
      </c>
      <c r="X23" s="71">
        <f t="shared" si="2"/>
        <v>0</v>
      </c>
      <c r="Y23" s="71">
        <f t="shared" si="3"/>
        <v>0</v>
      </c>
      <c r="Z23" s="71">
        <f t="shared" si="0"/>
        <v>0</v>
      </c>
      <c r="AA23" s="74"/>
      <c r="AB23" s="5"/>
      <c r="AE23" s="119"/>
    </row>
    <row r="24" spans="13:31" ht="12.75">
      <c r="M24" s="66">
        <v>16</v>
      </c>
      <c r="N24" s="96">
        <v>0</v>
      </c>
      <c r="O24" s="96">
        <v>0</v>
      </c>
      <c r="P24" s="96">
        <v>0</v>
      </c>
      <c r="Q24" s="97">
        <v>0</v>
      </c>
      <c r="R24" s="71">
        <f>SUM($N$19:$Q$24)/24</f>
        <v>0</v>
      </c>
      <c r="S24" s="97"/>
      <c r="T24" s="10"/>
      <c r="U24" s="31"/>
      <c r="W24" s="71">
        <f t="shared" si="1"/>
        <v>0</v>
      </c>
      <c r="X24" s="71">
        <f t="shared" si="2"/>
        <v>0</v>
      </c>
      <c r="Y24" s="71">
        <f t="shared" si="3"/>
        <v>0</v>
      </c>
      <c r="Z24" s="71">
        <f t="shared" si="0"/>
        <v>0</v>
      </c>
      <c r="AA24" s="74"/>
      <c r="AB24" s="5"/>
      <c r="AE24" s="119"/>
    </row>
    <row r="25" spans="2:31" ht="12.75">
      <c r="B25" s="32" t="s">
        <v>104</v>
      </c>
      <c r="C25" s="11"/>
      <c r="D25" s="11"/>
      <c r="E25" s="11"/>
      <c r="F25" s="11"/>
      <c r="G25" s="11"/>
      <c r="H25" s="11"/>
      <c r="I25" s="11"/>
      <c r="J25" s="11"/>
      <c r="K25" s="12"/>
      <c r="M25" s="66">
        <v>17</v>
      </c>
      <c r="N25" s="96">
        <v>0</v>
      </c>
      <c r="O25" s="96">
        <v>0</v>
      </c>
      <c r="P25" s="96">
        <v>0</v>
      </c>
      <c r="Q25" s="97">
        <v>0</v>
      </c>
      <c r="R25" s="71">
        <f>SUM($N$20:$Q$25)/24</f>
        <v>0</v>
      </c>
      <c r="S25" s="97"/>
      <c r="T25" s="10"/>
      <c r="U25" s="31"/>
      <c r="W25" s="71">
        <f t="shared" si="1"/>
        <v>0</v>
      </c>
      <c r="X25" s="71">
        <f t="shared" si="2"/>
        <v>0</v>
      </c>
      <c r="Y25" s="71">
        <f t="shared" si="3"/>
        <v>0</v>
      </c>
      <c r="Z25" s="71">
        <f t="shared" si="0"/>
        <v>0</v>
      </c>
      <c r="AA25" s="74"/>
      <c r="AB25" s="5"/>
      <c r="AE25" s="119"/>
    </row>
    <row r="26" spans="2:31" ht="12.75">
      <c r="B26" s="58" t="s">
        <v>96</v>
      </c>
      <c r="C26" s="24" t="s">
        <v>213</v>
      </c>
      <c r="D26" s="4"/>
      <c r="E26" s="4"/>
      <c r="F26" s="4"/>
      <c r="G26" s="4" t="s">
        <v>97</v>
      </c>
      <c r="H26" s="24" t="s">
        <v>212</v>
      </c>
      <c r="I26" s="4"/>
      <c r="J26" s="4"/>
      <c r="K26" s="19"/>
      <c r="M26" s="66">
        <v>18</v>
      </c>
      <c r="N26" s="96">
        <v>0</v>
      </c>
      <c r="O26" s="96">
        <v>0</v>
      </c>
      <c r="P26" s="96">
        <v>0</v>
      </c>
      <c r="Q26" s="97">
        <v>0</v>
      </c>
      <c r="R26" s="71">
        <f>SUM($N$21:$Q$26)/24</f>
        <v>0</v>
      </c>
      <c r="S26" s="97"/>
      <c r="T26" s="10"/>
      <c r="U26" s="31"/>
      <c r="W26" s="71">
        <f t="shared" si="1"/>
        <v>0</v>
      </c>
      <c r="X26" s="71">
        <f t="shared" si="2"/>
        <v>0</v>
      </c>
      <c r="Y26" s="71">
        <f t="shared" si="3"/>
        <v>0</v>
      </c>
      <c r="Z26" s="71">
        <f t="shared" si="0"/>
        <v>0</v>
      </c>
      <c r="AA26" s="74"/>
      <c r="AB26" s="5"/>
      <c r="AE26" s="119"/>
    </row>
    <row r="27" spans="2:31" ht="12.75">
      <c r="B27" s="57" t="s">
        <v>105</v>
      </c>
      <c r="C27" s="5"/>
      <c r="D27" s="5"/>
      <c r="E27" s="5"/>
      <c r="F27" s="5"/>
      <c r="G27" s="32" t="s">
        <v>106</v>
      </c>
      <c r="H27" s="5"/>
      <c r="I27" s="5"/>
      <c r="J27" s="5"/>
      <c r="K27" s="17"/>
      <c r="M27" s="66">
        <v>19</v>
      </c>
      <c r="N27" s="96">
        <v>0</v>
      </c>
      <c r="O27" s="96">
        <v>0</v>
      </c>
      <c r="P27" s="96">
        <v>0</v>
      </c>
      <c r="Q27" s="97">
        <v>0</v>
      </c>
      <c r="R27" s="71">
        <f>SUM($N$22:$Q$27)/24</f>
        <v>0</v>
      </c>
      <c r="S27" s="97"/>
      <c r="T27" s="10"/>
      <c r="U27" s="31"/>
      <c r="W27" s="71">
        <f t="shared" si="1"/>
        <v>0</v>
      </c>
      <c r="X27" s="71">
        <f t="shared" si="2"/>
        <v>0</v>
      </c>
      <c r="Y27" s="71">
        <f t="shared" si="3"/>
        <v>0</v>
      </c>
      <c r="Z27" s="71">
        <f t="shared" si="0"/>
        <v>0</v>
      </c>
      <c r="AA27" s="74"/>
      <c r="AB27" s="5"/>
      <c r="AE27" s="119"/>
    </row>
    <row r="28" spans="2:31" ht="12.75">
      <c r="B28" s="18" t="s">
        <v>96</v>
      </c>
      <c r="C28" s="24" t="s">
        <v>214</v>
      </c>
      <c r="D28" s="15" t="s">
        <v>97</v>
      </c>
      <c r="E28" s="24" t="s">
        <v>212</v>
      </c>
      <c r="F28" s="4"/>
      <c r="G28" s="58" t="s">
        <v>107</v>
      </c>
      <c r="H28" s="4"/>
      <c r="I28" s="4" t="s">
        <v>108</v>
      </c>
      <c r="J28" s="4"/>
      <c r="K28" s="19" t="s">
        <v>109</v>
      </c>
      <c r="M28" s="66">
        <v>20</v>
      </c>
      <c r="N28" s="96">
        <v>0</v>
      </c>
      <c r="O28" s="96">
        <v>0</v>
      </c>
      <c r="P28" s="96">
        <v>0</v>
      </c>
      <c r="Q28" s="97">
        <v>0</v>
      </c>
      <c r="R28" s="71">
        <f>SUM($N$23:$Q$28)/24</f>
        <v>0</v>
      </c>
      <c r="S28" s="97"/>
      <c r="T28" s="10"/>
      <c r="U28" s="31"/>
      <c r="W28" s="71">
        <f t="shared" si="1"/>
        <v>0</v>
      </c>
      <c r="X28" s="71">
        <f t="shared" si="2"/>
        <v>0</v>
      </c>
      <c r="Y28" s="71">
        <f t="shared" si="3"/>
        <v>0</v>
      </c>
      <c r="Z28" s="71">
        <f t="shared" si="0"/>
        <v>0</v>
      </c>
      <c r="AA28" s="74"/>
      <c r="AB28" s="5"/>
      <c r="AE28" s="119"/>
    </row>
    <row r="29" spans="13:31" ht="12.75">
      <c r="M29" s="66">
        <v>21</v>
      </c>
      <c r="N29" s="96">
        <v>0</v>
      </c>
      <c r="O29" s="96">
        <v>0</v>
      </c>
      <c r="P29" s="96">
        <v>0</v>
      </c>
      <c r="Q29" s="97">
        <v>0</v>
      </c>
      <c r="R29" s="71">
        <f>SUM($N$24:$Q$29)/24</f>
        <v>0</v>
      </c>
      <c r="S29" s="97"/>
      <c r="T29" s="10"/>
      <c r="U29" s="31"/>
      <c r="W29" s="71">
        <f t="shared" si="1"/>
        <v>0</v>
      </c>
      <c r="X29" s="71">
        <f t="shared" si="2"/>
        <v>0</v>
      </c>
      <c r="Y29" s="71">
        <f t="shared" si="3"/>
        <v>0</v>
      </c>
      <c r="Z29" s="71">
        <f t="shared" si="0"/>
        <v>0</v>
      </c>
      <c r="AA29" s="74"/>
      <c r="AB29" s="5"/>
      <c r="AE29" s="119"/>
    </row>
    <row r="30" spans="2:31" ht="12.75">
      <c r="B30" s="32" t="s">
        <v>110</v>
      </c>
      <c r="C30" s="11"/>
      <c r="D30" s="11"/>
      <c r="E30" s="11"/>
      <c r="F30" s="11"/>
      <c r="G30" s="11"/>
      <c r="H30" s="11"/>
      <c r="I30" s="11"/>
      <c r="J30" s="11"/>
      <c r="K30" s="12"/>
      <c r="M30" s="66">
        <v>22</v>
      </c>
      <c r="N30" s="96">
        <v>0</v>
      </c>
      <c r="O30" s="96">
        <v>0</v>
      </c>
      <c r="P30" s="96">
        <v>0</v>
      </c>
      <c r="Q30" s="97">
        <v>0</v>
      </c>
      <c r="R30" s="71">
        <f>SUM($N$25:$Q$30)/24</f>
        <v>0</v>
      </c>
      <c r="S30" s="97"/>
      <c r="T30" s="10"/>
      <c r="U30" s="31"/>
      <c r="W30" s="71">
        <f t="shared" si="1"/>
        <v>0</v>
      </c>
      <c r="X30" s="71">
        <f t="shared" si="2"/>
        <v>0</v>
      </c>
      <c r="Y30" s="71">
        <f t="shared" si="3"/>
        <v>0</v>
      </c>
      <c r="Z30" s="71">
        <f t="shared" si="0"/>
        <v>0</v>
      </c>
      <c r="AA30" s="74"/>
      <c r="AB30" s="5"/>
      <c r="AE30" s="119"/>
    </row>
    <row r="31" spans="2:31" ht="12.75">
      <c r="B31" s="58" t="s">
        <v>96</v>
      </c>
      <c r="C31" s="24" t="s">
        <v>215</v>
      </c>
      <c r="D31" s="4"/>
      <c r="E31" s="4"/>
      <c r="F31" s="4"/>
      <c r="G31" s="4" t="s">
        <v>97</v>
      </c>
      <c r="H31" s="24" t="s">
        <v>212</v>
      </c>
      <c r="I31" s="4"/>
      <c r="J31" s="4"/>
      <c r="K31" s="19"/>
      <c r="M31" s="66">
        <v>23</v>
      </c>
      <c r="N31" s="96">
        <v>0</v>
      </c>
      <c r="O31" s="96">
        <v>0</v>
      </c>
      <c r="P31" s="96">
        <v>0</v>
      </c>
      <c r="Q31" s="97">
        <v>0</v>
      </c>
      <c r="R31" s="71">
        <f>SUM($N$26:$Q$31)/24</f>
        <v>0</v>
      </c>
      <c r="S31" s="97"/>
      <c r="T31" s="10"/>
      <c r="U31" s="31"/>
      <c r="W31" s="71">
        <f t="shared" si="1"/>
        <v>0</v>
      </c>
      <c r="X31" s="71">
        <f t="shared" si="2"/>
        <v>0</v>
      </c>
      <c r="Y31" s="71">
        <f t="shared" si="3"/>
        <v>0</v>
      </c>
      <c r="Z31" s="71">
        <f t="shared" si="0"/>
        <v>0</v>
      </c>
      <c r="AA31" s="74"/>
      <c r="AB31" s="5"/>
      <c r="AE31" s="119"/>
    </row>
    <row r="32" spans="2:31" ht="12.75">
      <c r="B32" s="57" t="s">
        <v>111</v>
      </c>
      <c r="C32" s="5"/>
      <c r="D32" s="5"/>
      <c r="E32" s="5"/>
      <c r="F32" s="5"/>
      <c r="G32" s="32" t="s">
        <v>112</v>
      </c>
      <c r="H32" s="5"/>
      <c r="I32" s="5"/>
      <c r="J32" s="5"/>
      <c r="K32" s="17"/>
      <c r="M32" s="66">
        <v>24</v>
      </c>
      <c r="N32" s="96">
        <v>0</v>
      </c>
      <c r="O32" s="96">
        <v>0</v>
      </c>
      <c r="P32" s="96">
        <v>0</v>
      </c>
      <c r="Q32" s="97">
        <v>0</v>
      </c>
      <c r="R32" s="71">
        <f>SUM($N$27:$Q$32)/24</f>
        <v>0</v>
      </c>
      <c r="S32" s="97"/>
      <c r="T32" s="10"/>
      <c r="U32" s="31"/>
      <c r="W32" s="71">
        <f t="shared" si="1"/>
        <v>0</v>
      </c>
      <c r="X32" s="71">
        <f t="shared" si="2"/>
        <v>0</v>
      </c>
      <c r="Y32" s="71">
        <f t="shared" si="3"/>
        <v>0</v>
      </c>
      <c r="Z32" s="71">
        <f t="shared" si="0"/>
        <v>0</v>
      </c>
      <c r="AA32" s="74"/>
      <c r="AB32" s="5"/>
      <c r="AE32" s="119"/>
    </row>
    <row r="33" spans="2:31" ht="12.75">
      <c r="B33" s="18" t="s">
        <v>96</v>
      </c>
      <c r="C33" s="24" t="s">
        <v>216</v>
      </c>
      <c r="D33" s="15" t="s">
        <v>97</v>
      </c>
      <c r="E33" s="24" t="s">
        <v>212</v>
      </c>
      <c r="F33" s="4"/>
      <c r="G33" s="18" t="s">
        <v>96</v>
      </c>
      <c r="H33" s="24" t="s">
        <v>217</v>
      </c>
      <c r="I33" s="15" t="s">
        <v>97</v>
      </c>
      <c r="J33" s="24" t="s">
        <v>212</v>
      </c>
      <c r="K33" s="19"/>
      <c r="M33" s="66">
        <v>25</v>
      </c>
      <c r="N33" s="96">
        <v>0</v>
      </c>
      <c r="O33" s="96">
        <v>0</v>
      </c>
      <c r="P33" s="96">
        <v>0</v>
      </c>
      <c r="Q33" s="97">
        <v>0</v>
      </c>
      <c r="R33" s="71">
        <f>SUM($N$28:$Q$33)/24</f>
        <v>0</v>
      </c>
      <c r="S33" s="97"/>
      <c r="T33" s="10"/>
      <c r="U33" s="31"/>
      <c r="W33" s="71">
        <f t="shared" si="1"/>
        <v>0</v>
      </c>
      <c r="X33" s="71">
        <f t="shared" si="2"/>
        <v>0</v>
      </c>
      <c r="Y33" s="71">
        <f t="shared" si="3"/>
        <v>0</v>
      </c>
      <c r="Z33" s="71">
        <f t="shared" si="0"/>
        <v>0</v>
      </c>
      <c r="AA33" s="74"/>
      <c r="AB33" s="5"/>
      <c r="AE33" s="119"/>
    </row>
    <row r="34" spans="2:31" ht="12.75">
      <c r="B34" s="16" t="s">
        <v>113</v>
      </c>
      <c r="C34" s="5"/>
      <c r="D34" s="5"/>
      <c r="E34" s="5"/>
      <c r="F34" s="5"/>
      <c r="G34" s="16" t="s">
        <v>114</v>
      </c>
      <c r="H34" s="5"/>
      <c r="I34" s="5"/>
      <c r="J34" s="5"/>
      <c r="K34" s="17"/>
      <c r="M34" s="66">
        <v>26</v>
      </c>
      <c r="N34" s="96">
        <v>0</v>
      </c>
      <c r="O34" s="96">
        <v>0</v>
      </c>
      <c r="P34" s="96">
        <v>0</v>
      </c>
      <c r="Q34" s="97">
        <v>0</v>
      </c>
      <c r="R34" s="71">
        <f>SUM($N$29:$Q$34)/24</f>
        <v>0</v>
      </c>
      <c r="S34" s="97"/>
      <c r="T34" s="10"/>
      <c r="U34" s="31"/>
      <c r="V34" s="28"/>
      <c r="W34" s="71">
        <f t="shared" si="1"/>
        <v>0</v>
      </c>
      <c r="X34" s="71">
        <f t="shared" si="2"/>
        <v>0</v>
      </c>
      <c r="Y34" s="71">
        <f t="shared" si="3"/>
        <v>0</v>
      </c>
      <c r="Z34" s="71">
        <f t="shared" si="0"/>
        <v>0</v>
      </c>
      <c r="AA34" s="74"/>
      <c r="AB34" s="5"/>
      <c r="AE34" s="119"/>
    </row>
    <row r="35" spans="2:31" ht="12.75">
      <c r="B35" s="18" t="s">
        <v>96</v>
      </c>
      <c r="C35" s="24" t="s">
        <v>218</v>
      </c>
      <c r="D35" s="15" t="s">
        <v>97</v>
      </c>
      <c r="E35" s="24" t="s">
        <v>212</v>
      </c>
      <c r="F35" s="4"/>
      <c r="G35" s="18" t="s">
        <v>96</v>
      </c>
      <c r="H35" s="24" t="s">
        <v>227</v>
      </c>
      <c r="I35" s="15" t="s">
        <v>97</v>
      </c>
      <c r="J35" s="24" t="s">
        <v>212</v>
      </c>
      <c r="K35" s="19"/>
      <c r="M35" s="66">
        <v>27</v>
      </c>
      <c r="N35" s="96">
        <v>0</v>
      </c>
      <c r="O35" s="96">
        <v>0</v>
      </c>
      <c r="P35" s="96">
        <v>0</v>
      </c>
      <c r="Q35" s="97">
        <v>0</v>
      </c>
      <c r="R35" s="71">
        <f>SUM($N$30:$Q$35)/24</f>
        <v>0</v>
      </c>
      <c r="S35" s="97"/>
      <c r="T35" s="10"/>
      <c r="U35" s="31"/>
      <c r="W35" s="71">
        <f t="shared" si="1"/>
        <v>0</v>
      </c>
      <c r="X35" s="71">
        <f t="shared" si="2"/>
        <v>0</v>
      </c>
      <c r="Y35" s="71">
        <f t="shared" si="3"/>
        <v>0</v>
      </c>
      <c r="Z35" s="71">
        <f t="shared" si="0"/>
        <v>0</v>
      </c>
      <c r="AA35" s="74"/>
      <c r="AB35" s="5"/>
      <c r="AE35" s="119"/>
    </row>
    <row r="36" spans="2:31" ht="12.75">
      <c r="B36" s="16" t="s">
        <v>115</v>
      </c>
      <c r="C36" s="5"/>
      <c r="D36" s="5"/>
      <c r="E36" s="5"/>
      <c r="F36" s="5"/>
      <c r="G36" s="16" t="s">
        <v>116</v>
      </c>
      <c r="H36" s="5"/>
      <c r="I36" s="5"/>
      <c r="J36" s="32" t="s">
        <v>117</v>
      </c>
      <c r="K36" s="17"/>
      <c r="M36" s="66">
        <v>28</v>
      </c>
      <c r="N36" s="96">
        <v>0</v>
      </c>
      <c r="O36" s="96">
        <v>0</v>
      </c>
      <c r="P36" s="96">
        <v>0</v>
      </c>
      <c r="Q36" s="97">
        <v>0</v>
      </c>
      <c r="R36" s="71">
        <f>SUM($N$31:$Q$36)/24</f>
        <v>0</v>
      </c>
      <c r="S36" s="97"/>
      <c r="T36" s="10"/>
      <c r="U36" s="31"/>
      <c r="W36" s="71">
        <f t="shared" si="1"/>
        <v>0</v>
      </c>
      <c r="X36" s="71">
        <f t="shared" si="2"/>
        <v>0</v>
      </c>
      <c r="Y36" s="71">
        <f t="shared" si="3"/>
        <v>0</v>
      </c>
      <c r="Z36" s="71">
        <f t="shared" si="0"/>
        <v>0</v>
      </c>
      <c r="AA36" s="74"/>
      <c r="AB36" s="5"/>
      <c r="AE36" s="119"/>
    </row>
    <row r="37" spans="2:31" ht="12.75">
      <c r="B37" s="18" t="s">
        <v>96</v>
      </c>
      <c r="C37" s="24" t="s">
        <v>226</v>
      </c>
      <c r="D37" s="15" t="s">
        <v>97</v>
      </c>
      <c r="E37" s="24" t="s">
        <v>212</v>
      </c>
      <c r="F37" s="4"/>
      <c r="G37" s="91">
        <v>77.5</v>
      </c>
      <c r="H37" s="4" t="s">
        <v>143</v>
      </c>
      <c r="I37" s="4"/>
      <c r="J37" s="91">
        <v>81.6</v>
      </c>
      <c r="K37" s="19" t="s">
        <v>18</v>
      </c>
      <c r="M37" s="66">
        <v>29</v>
      </c>
      <c r="N37" s="96">
        <v>0</v>
      </c>
      <c r="O37" s="96">
        <v>0</v>
      </c>
      <c r="P37" s="96">
        <v>0</v>
      </c>
      <c r="Q37" s="97">
        <v>0</v>
      </c>
      <c r="R37" s="71">
        <f>SUM($N$32:$Q$37)/24</f>
        <v>0</v>
      </c>
      <c r="S37" s="97"/>
      <c r="T37" s="10"/>
      <c r="U37" s="31"/>
      <c r="W37" s="71">
        <f t="shared" si="1"/>
        <v>0</v>
      </c>
      <c r="X37" s="71">
        <f t="shared" si="2"/>
        <v>0</v>
      </c>
      <c r="Y37" s="71">
        <f t="shared" si="3"/>
        <v>0</v>
      </c>
      <c r="Z37" s="71">
        <f t="shared" si="0"/>
        <v>0</v>
      </c>
      <c r="AA37" s="74"/>
      <c r="AB37" s="5"/>
      <c r="AE37" s="119"/>
    </row>
    <row r="38" spans="3:31" ht="12.75">
      <c r="C38" s="28"/>
      <c r="M38" s="66">
        <v>30</v>
      </c>
      <c r="N38" s="96">
        <v>0</v>
      </c>
      <c r="O38" s="96">
        <v>0</v>
      </c>
      <c r="P38" s="96">
        <v>0</v>
      </c>
      <c r="Q38" s="97">
        <v>0</v>
      </c>
      <c r="R38" s="71">
        <f>SUM($N$33:$Q$38)/24</f>
        <v>0</v>
      </c>
      <c r="S38" s="97"/>
      <c r="T38" s="10"/>
      <c r="U38" s="31"/>
      <c r="W38" s="71">
        <f t="shared" si="1"/>
        <v>0</v>
      </c>
      <c r="X38" s="71">
        <f t="shared" si="2"/>
        <v>0</v>
      </c>
      <c r="Y38" s="71">
        <f t="shared" si="3"/>
        <v>0</v>
      </c>
      <c r="Z38" s="71">
        <f t="shared" si="0"/>
        <v>0</v>
      </c>
      <c r="AA38" s="74"/>
      <c r="AB38" s="5"/>
      <c r="AE38" s="119"/>
    </row>
    <row r="39" spans="2:31" ht="15" customHeight="1">
      <c r="B39" s="60"/>
      <c r="C39" s="33"/>
      <c r="D39" s="33"/>
      <c r="E39" s="33"/>
      <c r="F39" s="33"/>
      <c r="G39" s="33"/>
      <c r="H39" s="33"/>
      <c r="I39" s="33"/>
      <c r="J39" s="33"/>
      <c r="K39" s="34"/>
      <c r="Q39" s="6" t="s">
        <v>136</v>
      </c>
      <c r="R39" s="13">
        <f>SUM(N9:Q38)/120</f>
        <v>0</v>
      </c>
      <c r="S39" s="144" t="s">
        <v>138</v>
      </c>
      <c r="T39" s="144"/>
      <c r="U39" s="144"/>
      <c r="W39" s="146" t="s">
        <v>135</v>
      </c>
      <c r="X39" s="146"/>
      <c r="Y39" s="146"/>
      <c r="Z39" s="146"/>
      <c r="AA39" s="68"/>
      <c r="AE39" s="67"/>
    </row>
    <row r="40" spans="2:31" ht="12.75">
      <c r="B40" s="75" t="s">
        <v>118</v>
      </c>
      <c r="C40" s="20"/>
      <c r="D40" s="20"/>
      <c r="E40" s="20"/>
      <c r="F40" s="20"/>
      <c r="G40" s="20"/>
      <c r="H40" s="20"/>
      <c r="I40" s="20"/>
      <c r="J40" s="20"/>
      <c r="K40" s="76"/>
      <c r="Q40" s="6"/>
      <c r="R40" s="120"/>
      <c r="S40" s="145"/>
      <c r="T40" s="145"/>
      <c r="U40" s="145"/>
      <c r="W40" s="147"/>
      <c r="X40" s="147"/>
      <c r="Y40" s="147"/>
      <c r="Z40" s="147"/>
      <c r="AA40" s="67">
        <f>MAX(W14:Z38)</f>
        <v>0</v>
      </c>
      <c r="AD40" s="6"/>
      <c r="AE40" s="67"/>
    </row>
    <row r="41" spans="2:31" ht="12.75">
      <c r="B41" s="75"/>
      <c r="C41" s="20"/>
      <c r="D41" s="20"/>
      <c r="E41" s="20"/>
      <c r="F41" s="20"/>
      <c r="G41" s="20"/>
      <c r="H41" s="20"/>
      <c r="I41" s="20"/>
      <c r="J41" s="20"/>
      <c r="K41" s="76"/>
      <c r="Q41" s="6"/>
      <c r="R41" s="122"/>
      <c r="S41" s="121"/>
      <c r="T41" s="121"/>
      <c r="U41" s="121"/>
      <c r="Z41" s="68"/>
      <c r="AA41" s="68"/>
      <c r="AD41" s="6"/>
      <c r="AE41" s="67"/>
    </row>
    <row r="42" spans="2:30" ht="24.75" customHeight="1">
      <c r="B42" s="16"/>
      <c r="C42" s="5"/>
      <c r="D42" s="5"/>
      <c r="E42" s="5"/>
      <c r="F42" s="5"/>
      <c r="G42" s="5"/>
      <c r="H42" s="5"/>
      <c r="I42" s="61" t="s">
        <v>119</v>
      </c>
      <c r="J42" s="5"/>
      <c r="K42" s="17"/>
      <c r="M42" s="49" t="s">
        <v>85</v>
      </c>
      <c r="N42" s="10"/>
      <c r="O42" s="10"/>
      <c r="P42" s="89" t="s">
        <v>219</v>
      </c>
      <c r="Q42" s="51"/>
      <c r="R42" s="51"/>
      <c r="S42" s="10"/>
      <c r="T42" s="10"/>
      <c r="U42" s="31"/>
      <c r="AD42" s="6"/>
    </row>
    <row r="43" spans="2:21" ht="24.75" customHeight="1">
      <c r="B43" s="16"/>
      <c r="C43" s="5"/>
      <c r="D43" s="5"/>
      <c r="E43" s="5"/>
      <c r="F43" s="5"/>
      <c r="G43" s="5"/>
      <c r="H43" s="5"/>
      <c r="I43" s="5"/>
      <c r="J43" s="77" t="s">
        <v>120</v>
      </c>
      <c r="K43" s="78" t="s">
        <v>121</v>
      </c>
      <c r="M43" s="49" t="s">
        <v>86</v>
      </c>
      <c r="N43" s="10"/>
      <c r="O43" s="10"/>
      <c r="P43" s="10"/>
      <c r="Q43" s="10"/>
      <c r="R43" s="10"/>
      <c r="S43" s="10"/>
      <c r="T43" s="49" t="s">
        <v>53</v>
      </c>
      <c r="U43" s="103">
        <v>37811</v>
      </c>
    </row>
    <row r="44" spans="2:21" ht="24.75" customHeight="1">
      <c r="B44" s="16"/>
      <c r="C44" s="5"/>
      <c r="D44" s="5"/>
      <c r="E44" s="5"/>
      <c r="F44" s="5"/>
      <c r="G44" s="5"/>
      <c r="H44" s="5"/>
      <c r="I44" s="5"/>
      <c r="J44" s="5"/>
      <c r="K44" s="17"/>
      <c r="M44" s="49" t="s">
        <v>87</v>
      </c>
      <c r="N44" s="10" t="s">
        <v>229</v>
      </c>
      <c r="O44" s="89"/>
      <c r="P44" s="10"/>
      <c r="Q44" s="10"/>
      <c r="R44" s="10"/>
      <c r="S44" s="10"/>
      <c r="T44" s="10"/>
      <c r="U44" s="31"/>
    </row>
    <row r="45" spans="2:21" ht="24.75" customHeight="1">
      <c r="B45" s="16"/>
      <c r="C45" s="5"/>
      <c r="D45" s="5"/>
      <c r="E45" s="5"/>
      <c r="G45" s="5"/>
      <c r="H45" s="62" t="s">
        <v>128</v>
      </c>
      <c r="I45" s="5"/>
      <c r="J45" s="5"/>
      <c r="K45" s="17"/>
      <c r="M45" s="48" t="s">
        <v>88</v>
      </c>
      <c r="N45" s="24" t="s">
        <v>141</v>
      </c>
      <c r="O45" s="4" t="s">
        <v>230</v>
      </c>
      <c r="P45" s="4"/>
      <c r="Q45" s="4"/>
      <c r="R45" s="4"/>
      <c r="S45" s="4"/>
      <c r="T45" s="49" t="s">
        <v>53</v>
      </c>
      <c r="U45" s="103">
        <v>37664</v>
      </c>
    </row>
    <row r="46" spans="2:11" ht="12.75">
      <c r="B46" s="16"/>
      <c r="C46" s="5"/>
      <c r="D46" s="5"/>
      <c r="E46" s="5"/>
      <c r="F46" s="5"/>
      <c r="G46" s="5"/>
      <c r="H46" s="5"/>
      <c r="I46" s="5"/>
      <c r="J46" s="5"/>
      <c r="K46" s="17"/>
    </row>
    <row r="47" spans="2:21" ht="12.75">
      <c r="B47" s="16"/>
      <c r="C47" s="5"/>
      <c r="D47" s="5"/>
      <c r="E47" s="5"/>
      <c r="F47" s="5"/>
      <c r="G47" s="5"/>
      <c r="H47" s="5"/>
      <c r="I47" s="32"/>
      <c r="J47" s="11"/>
      <c r="K47" s="12"/>
      <c r="M47" s="64" t="s">
        <v>131</v>
      </c>
      <c r="N47" s="11"/>
      <c r="O47" s="11"/>
      <c r="P47" s="160" t="s">
        <v>231</v>
      </c>
      <c r="Q47" s="160"/>
      <c r="R47" s="160"/>
      <c r="S47" s="160"/>
      <c r="T47" s="160"/>
      <c r="U47" s="161"/>
    </row>
    <row r="48" spans="2:21" ht="12.75">
      <c r="B48" s="16"/>
      <c r="C48" s="5"/>
      <c r="D48" s="5"/>
      <c r="E48" s="5"/>
      <c r="F48" s="5"/>
      <c r="G48" s="5"/>
      <c r="H48" s="5"/>
      <c r="I48" s="16"/>
      <c r="J48" s="98" t="s">
        <v>232</v>
      </c>
      <c r="K48" s="17" t="s">
        <v>122</v>
      </c>
      <c r="M48" s="18"/>
      <c r="N48" s="4"/>
      <c r="O48" s="4"/>
      <c r="P48" s="162"/>
      <c r="Q48" s="162"/>
      <c r="R48" s="162"/>
      <c r="S48" s="162"/>
      <c r="T48" s="162"/>
      <c r="U48" s="163"/>
    </row>
    <row r="49" spans="2:21" ht="12.75">
      <c r="B49" s="16"/>
      <c r="C49" s="5"/>
      <c r="D49" s="5"/>
      <c r="E49" s="5"/>
      <c r="F49" s="5"/>
      <c r="G49" s="5"/>
      <c r="H49" s="5"/>
      <c r="I49" s="16"/>
      <c r="J49" s="5"/>
      <c r="K49" s="17"/>
      <c r="M49" s="16"/>
      <c r="N49" s="5"/>
      <c r="O49" s="5"/>
      <c r="P49" s="162"/>
      <c r="Q49" s="162"/>
      <c r="R49" s="162"/>
      <c r="S49" s="162"/>
      <c r="T49" s="162"/>
      <c r="U49" s="163"/>
    </row>
    <row r="50" spans="2:21" ht="12.75">
      <c r="B50" s="16"/>
      <c r="C50" s="5"/>
      <c r="D50" s="5"/>
      <c r="E50" s="5"/>
      <c r="F50" s="5"/>
      <c r="G50" s="5"/>
      <c r="H50" s="5"/>
      <c r="I50" s="16"/>
      <c r="J50" s="5"/>
      <c r="K50" s="17"/>
      <c r="M50" s="18"/>
      <c r="N50" s="4"/>
      <c r="O50" s="4"/>
      <c r="P50" s="164"/>
      <c r="Q50" s="164"/>
      <c r="R50" s="164"/>
      <c r="S50" s="164"/>
      <c r="T50" s="164"/>
      <c r="U50" s="165"/>
    </row>
    <row r="51" spans="2:11" ht="12.75">
      <c r="B51" s="16"/>
      <c r="C51" s="5"/>
      <c r="D51" s="5"/>
      <c r="E51" s="5"/>
      <c r="F51" s="5"/>
      <c r="G51" s="5"/>
      <c r="H51" s="5"/>
      <c r="I51" s="16"/>
      <c r="J51" s="98" t="s">
        <v>228</v>
      </c>
      <c r="K51" s="17" t="s">
        <v>122</v>
      </c>
    </row>
    <row r="52" spans="2:25" ht="12.75">
      <c r="B52" s="16"/>
      <c r="C52" s="5"/>
      <c r="D52" s="5"/>
      <c r="E52" s="5"/>
      <c r="F52" s="5"/>
      <c r="G52" s="5"/>
      <c r="H52" s="5"/>
      <c r="I52" s="16"/>
      <c r="J52" s="5"/>
      <c r="K52" s="17"/>
      <c r="M52" s="79"/>
      <c r="N52" s="79"/>
      <c r="O52" s="80" t="s">
        <v>12</v>
      </c>
      <c r="P52" s="82">
        <f>AA40</f>
        <v>0</v>
      </c>
      <c r="Q52" s="81" t="s">
        <v>18</v>
      </c>
      <c r="Y52" s="69"/>
    </row>
    <row r="53" spans="2:25" ht="15.75" customHeight="1">
      <c r="B53" s="16"/>
      <c r="C53" s="5"/>
      <c r="D53" s="5"/>
      <c r="E53" s="5"/>
      <c r="G53" s="5"/>
      <c r="H53" s="62" t="s">
        <v>129</v>
      </c>
      <c r="I53" s="18"/>
      <c r="J53" s="63" t="s">
        <v>130</v>
      </c>
      <c r="K53" s="19"/>
      <c r="M53" s="83" t="s">
        <v>16</v>
      </c>
      <c r="N53" s="84"/>
      <c r="O53" s="84"/>
      <c r="P53" s="141">
        <f>R39</f>
        <v>0</v>
      </c>
      <c r="Q53" s="85" t="s">
        <v>18</v>
      </c>
      <c r="Y53" s="69"/>
    </row>
    <row r="54" spans="2:25" ht="24.75" customHeight="1">
      <c r="B54" s="16"/>
      <c r="C54" s="5"/>
      <c r="D54" s="5"/>
      <c r="E54" s="5" t="s">
        <v>5</v>
      </c>
      <c r="F54" s="5"/>
      <c r="G54" s="5"/>
      <c r="H54" s="5"/>
      <c r="I54" s="5"/>
      <c r="J54" s="158" t="s">
        <v>123</v>
      </c>
      <c r="K54" s="17"/>
      <c r="Y54" s="69"/>
    </row>
    <row r="55" spans="2:25" ht="13.5" customHeight="1">
      <c r="B55" s="16"/>
      <c r="C55" s="5"/>
      <c r="D55" s="5"/>
      <c r="E55" s="5"/>
      <c r="F55" s="5"/>
      <c r="G55" s="5"/>
      <c r="H55" s="5"/>
      <c r="I55" s="5"/>
      <c r="J55" s="159"/>
      <c r="K55" s="17"/>
      <c r="M55" s="5"/>
      <c r="Q55" s="1"/>
      <c r="R55" s="3" t="s">
        <v>6</v>
      </c>
      <c r="S55" s="65" t="s">
        <v>132</v>
      </c>
      <c r="Y55" s="69"/>
    </row>
    <row r="56" spans="2:25" ht="14.25" customHeight="1">
      <c r="B56" s="16"/>
      <c r="C56" s="5"/>
      <c r="D56" s="5" t="s">
        <v>8</v>
      </c>
      <c r="E56" s="5"/>
      <c r="F56" s="5"/>
      <c r="G56" s="5"/>
      <c r="H56" s="5"/>
      <c r="I56" s="5"/>
      <c r="J56" s="16" t="s">
        <v>4</v>
      </c>
      <c r="K56" s="17"/>
      <c r="M56" s="5"/>
      <c r="N56" s="5"/>
      <c r="O56" s="5"/>
      <c r="P56" s="5"/>
      <c r="Q56" s="1"/>
      <c r="R56" s="3" t="s">
        <v>7</v>
      </c>
      <c r="S56" s="25"/>
      <c r="Y56" s="69"/>
    </row>
    <row r="57" spans="2:25" ht="12.75">
      <c r="B57" s="18"/>
      <c r="C57" s="4"/>
      <c r="D57" s="4"/>
      <c r="E57" s="4"/>
      <c r="F57" s="4"/>
      <c r="G57" s="4"/>
      <c r="H57" s="4"/>
      <c r="I57" s="4"/>
      <c r="J57" s="18" t="s">
        <v>124</v>
      </c>
      <c r="K57" s="19"/>
      <c r="Q57" s="1"/>
      <c r="R57" s="3" t="s">
        <v>9</v>
      </c>
      <c r="S57" s="25"/>
      <c r="T57" s="5"/>
      <c r="Y57" s="69"/>
    </row>
    <row r="58" spans="2:25" ht="12.75">
      <c r="B58" s="32" t="s">
        <v>127</v>
      </c>
      <c r="C58" s="11"/>
      <c r="D58" s="11"/>
      <c r="E58" s="32" t="s">
        <v>126</v>
      </c>
      <c r="F58" s="11"/>
      <c r="G58" s="11"/>
      <c r="H58" s="11"/>
      <c r="I58" s="32" t="s">
        <v>125</v>
      </c>
      <c r="J58" s="11"/>
      <c r="K58" s="12"/>
      <c r="Q58" s="1"/>
      <c r="R58" s="3" t="s">
        <v>10</v>
      </c>
      <c r="S58" s="26"/>
      <c r="Y58" s="69"/>
    </row>
    <row r="59" spans="2:25" ht="12.75">
      <c r="B59" s="91"/>
      <c r="C59" s="4"/>
      <c r="D59" s="4"/>
      <c r="E59" s="91"/>
      <c r="F59" s="4"/>
      <c r="G59" s="4"/>
      <c r="H59" s="4"/>
      <c r="I59" s="91"/>
      <c r="J59" s="4"/>
      <c r="K59" s="19"/>
      <c r="Q59" s="1"/>
      <c r="R59" s="3" t="s">
        <v>11</v>
      </c>
      <c r="S59" s="25"/>
      <c r="Y59" s="69"/>
    </row>
    <row r="60" spans="17:25" ht="12.75">
      <c r="Q60" s="1"/>
      <c r="R60" s="3" t="s">
        <v>13</v>
      </c>
      <c r="S60" s="27" t="s">
        <v>4</v>
      </c>
      <c r="T60" s="2"/>
      <c r="Y60" s="69"/>
    </row>
    <row r="61" spans="4:25" ht="12.75">
      <c r="D61" s="2" t="s">
        <v>30</v>
      </c>
      <c r="Q61" s="1"/>
      <c r="R61" s="3" t="s">
        <v>14</v>
      </c>
      <c r="S61" s="27">
        <v>28</v>
      </c>
      <c r="T61" s="2" t="s">
        <v>15</v>
      </c>
      <c r="Y61" s="69"/>
    </row>
    <row r="62" spans="5:25" ht="12.75">
      <c r="E62" s="6" t="s">
        <v>188</v>
      </c>
      <c r="F62" s="24">
        <v>950169</v>
      </c>
      <c r="G62" s="24"/>
      <c r="H62" s="24"/>
      <c r="Q62" s="1"/>
      <c r="R62" s="3"/>
      <c r="S62" s="28">
        <v>38.341</v>
      </c>
      <c r="T62" s="2" t="s">
        <v>17</v>
      </c>
      <c r="Y62" s="69"/>
    </row>
    <row r="63" spans="5:20" ht="12.75">
      <c r="E63" s="6" t="s">
        <v>192</v>
      </c>
      <c r="F63" s="24" t="s">
        <v>235</v>
      </c>
      <c r="R63" s="3" t="s">
        <v>19</v>
      </c>
      <c r="S63" s="27">
        <v>81</v>
      </c>
      <c r="T63" s="2" t="s">
        <v>15</v>
      </c>
    </row>
    <row r="64" spans="5:20" ht="12.75">
      <c r="E64" s="6" t="s">
        <v>190</v>
      </c>
      <c r="F64" s="24">
        <v>2</v>
      </c>
      <c r="R64" s="3"/>
      <c r="S64" s="29">
        <v>30.9</v>
      </c>
      <c r="T64" s="2" t="s">
        <v>17</v>
      </c>
    </row>
    <row r="65" spans="5:20" ht="12.75">
      <c r="E65" s="6" t="s">
        <v>191</v>
      </c>
      <c r="F65" s="24" t="s">
        <v>236</v>
      </c>
      <c r="R65" s="3" t="s">
        <v>20</v>
      </c>
      <c r="S65" s="29"/>
      <c r="T65" s="2" t="s">
        <v>21</v>
      </c>
    </row>
    <row r="66" spans="5:6" ht="12.75">
      <c r="E66" s="6" t="s">
        <v>31</v>
      </c>
      <c r="F66" s="24" t="s">
        <v>237</v>
      </c>
    </row>
    <row r="67" spans="5:6" ht="12.75">
      <c r="E67" s="6" t="s">
        <v>32</v>
      </c>
      <c r="F67" s="24" t="s">
        <v>238</v>
      </c>
    </row>
    <row r="68" spans="5:7" ht="12.75">
      <c r="E68" s="6" t="s">
        <v>33</v>
      </c>
      <c r="F68" s="24" t="s">
        <v>238</v>
      </c>
      <c r="G68" t="s">
        <v>34</v>
      </c>
    </row>
    <row r="69" spans="5:6" ht="12.75">
      <c r="E69" s="6" t="s">
        <v>22</v>
      </c>
      <c r="F69" s="26" t="s">
        <v>239</v>
      </c>
    </row>
    <row r="70" spans="5:9" ht="12.75">
      <c r="E70" s="6" t="s">
        <v>58</v>
      </c>
      <c r="F70" s="6" t="s">
        <v>2</v>
      </c>
      <c r="G70" t="b">
        <v>1</v>
      </c>
      <c r="H70" s="6" t="s">
        <v>3</v>
      </c>
      <c r="I70" t="b">
        <v>0</v>
      </c>
    </row>
  </sheetData>
  <mergeCells count="11">
    <mergeCell ref="J54:J55"/>
    <mergeCell ref="P47:U50"/>
    <mergeCell ref="R7:R8"/>
    <mergeCell ref="N7:N8"/>
    <mergeCell ref="O7:O8"/>
    <mergeCell ref="P7:P8"/>
    <mergeCell ref="Q7:Q8"/>
    <mergeCell ref="S39:U40"/>
    <mergeCell ref="W39:Z40"/>
    <mergeCell ref="S7:U8"/>
    <mergeCell ref="E13:K14"/>
  </mergeCells>
  <hyperlinks>
    <hyperlink ref="S55" r:id="rId1" display="WEB MICA:"/>
  </hyperlinks>
  <printOptions/>
  <pageMargins left="0.75" right="0.75" top="1" bottom="1" header="0.5" footer="0.5"/>
  <pageSetup fitToHeight="1" fitToWidth="1" horizontalDpi="300" verticalDpi="300" orientation="portrait" scale="67" r:id="rId5"/>
  <drawing r:id="rId4"/>
  <legacyDrawing r:id="rId3"/>
  <oleObjects>
    <oleObject progId="Package" shapeId="127155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20"/>
  <sheetViews>
    <sheetView workbookViewId="0" topLeftCell="A2">
      <selection activeCell="A1" sqref="A1"/>
    </sheetView>
  </sheetViews>
  <sheetFormatPr defaultColWidth="9.140625" defaultRowHeight="12.75"/>
  <cols>
    <col min="1" max="20" width="4.7109375" style="0" customWidth="1"/>
  </cols>
  <sheetData>
    <row r="1" ht="14.25" customHeight="1">
      <c r="Q1" t="s">
        <v>54</v>
      </c>
    </row>
    <row r="2" ht="25.5" customHeight="1">
      <c r="Q2" t="s">
        <v>55</v>
      </c>
    </row>
    <row r="3" ht="25.5" customHeight="1">
      <c r="Q3" t="s">
        <v>56</v>
      </c>
    </row>
    <row r="4" ht="25.5" customHeight="1">
      <c r="Q4" t="s">
        <v>57</v>
      </c>
    </row>
    <row r="5" ht="25.5" customHeight="1"/>
    <row r="6" ht="25.5" customHeight="1"/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spans="1:15" ht="15">
      <c r="A17" s="2" t="s">
        <v>23</v>
      </c>
      <c r="O17" s="30"/>
    </row>
    <row r="18" spans="3:15" ht="15">
      <c r="C18" s="6" t="s">
        <v>24</v>
      </c>
      <c r="D18" t="s">
        <v>25</v>
      </c>
      <c r="O18" s="30"/>
    </row>
    <row r="19" spans="3:4" ht="12.75">
      <c r="C19" s="6" t="s">
        <v>26</v>
      </c>
      <c r="D19" t="s">
        <v>27</v>
      </c>
    </row>
    <row r="20" spans="3:5" ht="12.75">
      <c r="C20" s="6" t="s">
        <v>28</v>
      </c>
      <c r="D20" s="21" t="s">
        <v>29</v>
      </c>
      <c r="E20" s="22"/>
    </row>
  </sheetData>
  <printOptions/>
  <pageMargins left="0.75" right="0.75" top="1" bottom="1" header="0.5" footer="0.5"/>
  <pageSetup fitToHeight="1" fitToWidth="1" horizontalDpi="300" verticalDpi="300" orientation="landscape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AG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10.57421875" style="0" customWidth="1"/>
    <col min="4" max="4" width="9.00390625" style="0" customWidth="1"/>
    <col min="5" max="5" width="4.7109375" style="0" customWidth="1"/>
    <col min="6" max="6" width="6.00390625" style="0" customWidth="1"/>
    <col min="7" max="7" width="5.00390625" style="0" customWidth="1"/>
    <col min="8" max="8" width="6.00390625" style="0" customWidth="1"/>
    <col min="9" max="9" width="4.7109375" style="0" customWidth="1"/>
    <col min="10" max="10" width="6.7109375" style="0" customWidth="1"/>
    <col min="11" max="11" width="11.28125" style="0" customWidth="1"/>
    <col min="12" max="12" width="3.00390625" style="0" customWidth="1"/>
    <col min="13" max="13" width="9.7109375" style="0" customWidth="1"/>
    <col min="14" max="17" width="4.28125" style="0" customWidth="1"/>
    <col min="18" max="18" width="8.7109375" style="0" bestFit="1" customWidth="1"/>
    <col min="19" max="19" width="4.8515625" style="0" customWidth="1"/>
    <col min="20" max="20" width="5.140625" style="0" customWidth="1"/>
    <col min="21" max="21" width="11.140625" style="0" bestFit="1" customWidth="1"/>
    <col min="22" max="22" width="4.140625" style="0" customWidth="1"/>
    <col min="23" max="23" width="4.57421875" style="67" customWidth="1"/>
    <col min="24" max="26" width="4.57421875" style="67" bestFit="1" customWidth="1"/>
    <col min="27" max="27" width="3.57421875" style="67" bestFit="1" customWidth="1"/>
    <col min="28" max="28" width="3.57421875" style="0" customWidth="1"/>
    <col min="29" max="31" width="3.57421875" style="0" bestFit="1" customWidth="1"/>
  </cols>
  <sheetData>
    <row r="1" spans="2:11" ht="20.25">
      <c r="B1" s="87"/>
      <c r="C1" s="87"/>
      <c r="D1" s="87"/>
      <c r="E1" s="87" t="s">
        <v>60</v>
      </c>
      <c r="F1" s="87"/>
      <c r="G1" s="87"/>
      <c r="H1" s="87"/>
      <c r="I1" s="87"/>
      <c r="J1" s="87"/>
      <c r="K1" s="50"/>
    </row>
    <row r="2" spans="2:21" ht="20.25">
      <c r="B2" s="87" t="s">
        <v>59</v>
      </c>
      <c r="C2" s="87"/>
      <c r="D2" s="87"/>
      <c r="E2" s="87"/>
      <c r="F2" s="87"/>
      <c r="G2" s="87"/>
      <c r="H2" s="87"/>
      <c r="I2" s="87"/>
      <c r="J2" s="87"/>
      <c r="K2" s="50"/>
      <c r="M2" s="38" t="s">
        <v>67</v>
      </c>
      <c r="N2" s="39"/>
      <c r="O2" s="92">
        <v>1</v>
      </c>
      <c r="P2" s="43"/>
      <c r="Q2" s="41"/>
      <c r="R2" s="41" t="s">
        <v>69</v>
      </c>
      <c r="S2" s="93">
        <v>1</v>
      </c>
      <c r="T2" s="42" t="s">
        <v>68</v>
      </c>
      <c r="U2" s="100">
        <v>2</v>
      </c>
    </row>
    <row r="3" spans="2:21" ht="12.75">
      <c r="B3" s="14" t="s">
        <v>61</v>
      </c>
      <c r="C3" s="10"/>
      <c r="D3" s="10" t="s">
        <v>62</v>
      </c>
      <c r="E3" s="10"/>
      <c r="F3" s="10" t="s">
        <v>63</v>
      </c>
      <c r="G3" s="10"/>
      <c r="H3" s="10" t="s">
        <v>64</v>
      </c>
      <c r="I3" s="10"/>
      <c r="J3" s="10" t="s">
        <v>65</v>
      </c>
      <c r="K3" s="88" t="s">
        <v>144</v>
      </c>
      <c r="M3" s="38" t="s">
        <v>70</v>
      </c>
      <c r="N3" s="39"/>
      <c r="O3" s="39"/>
      <c r="P3" s="39"/>
      <c r="Q3" s="44"/>
      <c r="R3" s="44"/>
      <c r="S3" s="95">
        <v>2</v>
      </c>
      <c r="T3" s="39"/>
      <c r="U3" s="40"/>
    </row>
    <row r="4" ht="12.75"/>
    <row r="5" spans="2:21" ht="12.75">
      <c r="B5" s="14" t="s">
        <v>73</v>
      </c>
      <c r="C5" s="10"/>
      <c r="D5" s="130" t="s">
        <v>145</v>
      </c>
      <c r="E5" s="131"/>
      <c r="F5" s="131"/>
      <c r="G5" s="131"/>
      <c r="H5" s="131"/>
      <c r="I5" s="131"/>
      <c r="J5" s="131"/>
      <c r="K5" s="132"/>
      <c r="M5" s="35" t="s">
        <v>0</v>
      </c>
      <c r="N5" s="36"/>
      <c r="O5" s="37"/>
      <c r="P5" s="36"/>
      <c r="Q5" s="45" t="s">
        <v>78</v>
      </c>
      <c r="R5" s="36" t="s">
        <v>79</v>
      </c>
      <c r="S5" s="36"/>
      <c r="T5" s="37"/>
      <c r="U5" s="37" t="s">
        <v>80</v>
      </c>
    </row>
    <row r="6" spans="2:21" ht="12.75">
      <c r="B6" s="14" t="s">
        <v>72</v>
      </c>
      <c r="C6" s="10"/>
      <c r="D6" s="130" t="s">
        <v>146</v>
      </c>
      <c r="E6" s="131"/>
      <c r="F6" s="131"/>
      <c r="G6" s="131"/>
      <c r="H6" s="131"/>
      <c r="I6" s="131"/>
      <c r="J6" s="131"/>
      <c r="K6" s="132"/>
      <c r="M6" s="107">
        <f ca="1">NOW()</f>
        <v>37813.34908252315</v>
      </c>
      <c r="N6" s="4"/>
      <c r="O6" s="19"/>
      <c r="P6" s="24" t="s">
        <v>176</v>
      </c>
      <c r="Q6" s="19"/>
      <c r="R6" s="101">
        <v>0.3854166666666667</v>
      </c>
      <c r="S6" s="4"/>
      <c r="T6" s="19"/>
      <c r="U6" s="102">
        <v>0.40625</v>
      </c>
    </row>
    <row r="7" spans="2:21" ht="12.75">
      <c r="B7" s="14" t="s">
        <v>74</v>
      </c>
      <c r="C7" s="10"/>
      <c r="D7" s="130" t="s">
        <v>147</v>
      </c>
      <c r="E7" s="131"/>
      <c r="F7" s="131"/>
      <c r="G7" s="131"/>
      <c r="H7" s="131"/>
      <c r="I7" s="131"/>
      <c r="J7" s="131"/>
      <c r="K7" s="132"/>
      <c r="M7" s="46" t="s">
        <v>82</v>
      </c>
      <c r="N7" s="166">
        <v>0</v>
      </c>
      <c r="O7" s="166">
        <v>15</v>
      </c>
      <c r="P7" s="166">
        <v>30</v>
      </c>
      <c r="Q7" s="166">
        <v>45</v>
      </c>
      <c r="R7" s="166" t="s">
        <v>133</v>
      </c>
      <c r="S7" s="148" t="s">
        <v>83</v>
      </c>
      <c r="T7" s="149"/>
      <c r="U7" s="150"/>
    </row>
    <row r="8" spans="2:21" ht="12.75">
      <c r="B8" s="14" t="s">
        <v>75</v>
      </c>
      <c r="C8" s="130" t="s">
        <v>148</v>
      </c>
      <c r="D8" s="131"/>
      <c r="E8" s="131"/>
      <c r="F8" s="14" t="s">
        <v>76</v>
      </c>
      <c r="G8" s="89" t="s">
        <v>149</v>
      </c>
      <c r="H8" s="10"/>
      <c r="I8" s="14" t="s">
        <v>77</v>
      </c>
      <c r="J8" s="130">
        <v>32323</v>
      </c>
      <c r="K8" s="31"/>
      <c r="M8" s="47" t="s">
        <v>81</v>
      </c>
      <c r="N8" s="167"/>
      <c r="O8" s="167"/>
      <c r="P8" s="167"/>
      <c r="Q8" s="167"/>
      <c r="R8" s="167"/>
      <c r="S8" s="151"/>
      <c r="T8" s="152"/>
      <c r="U8" s="153"/>
    </row>
    <row r="9" spans="13:33" ht="12.75">
      <c r="M9" s="66">
        <v>1</v>
      </c>
      <c r="N9" s="96">
        <v>10</v>
      </c>
      <c r="O9" s="96">
        <v>10</v>
      </c>
      <c r="P9" s="96">
        <v>5</v>
      </c>
      <c r="Q9" s="96">
        <v>5</v>
      </c>
      <c r="R9" s="124">
        <f>SUM(N9:Q9)/4</f>
        <v>7.5</v>
      </c>
      <c r="S9" s="97" t="s">
        <v>177</v>
      </c>
      <c r="T9" s="10"/>
      <c r="U9" s="31"/>
      <c r="W9" s="8" t="s">
        <v>137</v>
      </c>
      <c r="X9" s="116"/>
      <c r="Y9" s="116"/>
      <c r="Z9" s="114"/>
      <c r="AA9" s="117"/>
      <c r="AB9" s="86"/>
      <c r="AC9" s="86"/>
      <c r="AD9" s="86"/>
      <c r="AE9" s="118"/>
      <c r="AF9" s="118"/>
      <c r="AG9" s="118"/>
    </row>
    <row r="10" spans="2:27" ht="12.75">
      <c r="B10" s="14" t="s">
        <v>90</v>
      </c>
      <c r="C10" s="10"/>
      <c r="D10" s="89" t="s">
        <v>150</v>
      </c>
      <c r="E10" s="10"/>
      <c r="F10" s="14" t="s">
        <v>91</v>
      </c>
      <c r="G10" s="133">
        <v>10</v>
      </c>
      <c r="H10" s="10" t="s">
        <v>92</v>
      </c>
      <c r="I10" s="10"/>
      <c r="J10" s="10"/>
      <c r="K10" s="90" t="s">
        <v>151</v>
      </c>
      <c r="M10" s="66">
        <v>2</v>
      </c>
      <c r="N10" s="96">
        <v>5</v>
      </c>
      <c r="O10" s="96">
        <v>10</v>
      </c>
      <c r="P10" s="96">
        <v>10</v>
      </c>
      <c r="Q10" s="96">
        <v>10</v>
      </c>
      <c r="R10" s="125">
        <f>(SUM(N10:Q10))/4</f>
        <v>8.75</v>
      </c>
      <c r="S10" s="97"/>
      <c r="T10" s="10"/>
      <c r="U10" s="31"/>
      <c r="W10" s="9" t="s">
        <v>1</v>
      </c>
      <c r="X10" s="115"/>
      <c r="Y10" s="115"/>
      <c r="Z10" s="115"/>
      <c r="AA10" s="74"/>
    </row>
    <row r="11" spans="2:27" ht="12.75">
      <c r="B11" s="18" t="s">
        <v>93</v>
      </c>
      <c r="C11" s="4"/>
      <c r="D11" s="24" t="s">
        <v>152</v>
      </c>
      <c r="E11" s="4"/>
      <c r="F11" s="4"/>
      <c r="G11" s="4"/>
      <c r="H11" s="14" t="s">
        <v>92</v>
      </c>
      <c r="I11" s="4"/>
      <c r="J11" s="4"/>
      <c r="K11" s="90" t="s">
        <v>153</v>
      </c>
      <c r="M11" s="66">
        <v>3</v>
      </c>
      <c r="N11" s="96">
        <v>10</v>
      </c>
      <c r="O11" s="96">
        <v>5</v>
      </c>
      <c r="P11" s="96">
        <v>5</v>
      </c>
      <c r="Q11" s="96">
        <v>5</v>
      </c>
      <c r="R11" s="125">
        <f>(SUM(N11:Q11))/4</f>
        <v>6.25</v>
      </c>
      <c r="S11" s="97"/>
      <c r="T11" s="10"/>
      <c r="U11" s="31"/>
      <c r="W11" s="115"/>
      <c r="X11" s="115"/>
      <c r="Y11" s="115"/>
      <c r="Z11" s="115"/>
      <c r="AA11" s="74"/>
    </row>
    <row r="12" spans="13:27" ht="12.75">
      <c r="M12" s="66">
        <v>4</v>
      </c>
      <c r="N12" s="96">
        <v>5</v>
      </c>
      <c r="O12" s="96">
        <v>5</v>
      </c>
      <c r="P12" s="96">
        <v>10</v>
      </c>
      <c r="Q12" s="96">
        <v>10</v>
      </c>
      <c r="R12" s="125">
        <f>(SUM(N12:Q12))/4</f>
        <v>7.5</v>
      </c>
      <c r="S12" s="97"/>
      <c r="T12" s="10"/>
      <c r="U12" s="31"/>
      <c r="W12" s="115"/>
      <c r="X12" s="115"/>
      <c r="Y12" s="115"/>
      <c r="Z12" s="115"/>
      <c r="AA12" s="74"/>
    </row>
    <row r="13" spans="2:27" ht="12.75">
      <c r="B13" s="55" t="s">
        <v>94</v>
      </c>
      <c r="C13" s="52"/>
      <c r="D13" s="52"/>
      <c r="E13" s="154" t="s">
        <v>154</v>
      </c>
      <c r="F13" s="154"/>
      <c r="G13" s="154"/>
      <c r="H13" s="154"/>
      <c r="I13" s="154"/>
      <c r="J13" s="154"/>
      <c r="K13" s="155"/>
      <c r="M13" s="66">
        <v>5</v>
      </c>
      <c r="N13" s="96">
        <v>10</v>
      </c>
      <c r="O13" s="96">
        <v>10</v>
      </c>
      <c r="P13" s="96">
        <v>5</v>
      </c>
      <c r="Q13" s="96">
        <v>5</v>
      </c>
      <c r="R13" s="125">
        <f>(SUM(N13:Q13))/4</f>
        <v>7.5</v>
      </c>
      <c r="S13" s="97"/>
      <c r="T13" s="10"/>
      <c r="U13" s="31"/>
      <c r="W13" s="115"/>
      <c r="X13" s="115"/>
      <c r="Y13" s="115"/>
      <c r="Z13" s="115"/>
      <c r="AA13" s="74"/>
    </row>
    <row r="14" spans="2:32" ht="12.75">
      <c r="B14" s="53"/>
      <c r="C14" s="54"/>
      <c r="D14" s="54"/>
      <c r="E14" s="156"/>
      <c r="F14" s="156"/>
      <c r="G14" s="156"/>
      <c r="H14" s="156"/>
      <c r="I14" s="156"/>
      <c r="J14" s="156"/>
      <c r="K14" s="157"/>
      <c r="M14" s="66">
        <v>6</v>
      </c>
      <c r="N14" s="96">
        <v>10</v>
      </c>
      <c r="O14" s="96">
        <v>10</v>
      </c>
      <c r="P14" s="96">
        <v>10</v>
      </c>
      <c r="Q14" s="97">
        <v>5</v>
      </c>
      <c r="R14" s="13">
        <f>SUM($N$9:$Q$14)/24</f>
        <v>7.708333333333333</v>
      </c>
      <c r="S14" s="97"/>
      <c r="T14" s="10"/>
      <c r="U14" s="31"/>
      <c r="W14" s="126"/>
      <c r="X14" s="126"/>
      <c r="Y14" s="126"/>
      <c r="Z14" s="13">
        <f aca="true" t="shared" si="0" ref="Z14:Z38">SUM(N9:Q14)/24</f>
        <v>7.708333333333333</v>
      </c>
      <c r="AA14" s="74"/>
      <c r="AB14" s="5"/>
      <c r="AF14" s="67"/>
    </row>
    <row r="15" spans="2:28" ht="12.75">
      <c r="B15" s="32" t="s">
        <v>95</v>
      </c>
      <c r="C15" s="11"/>
      <c r="D15" s="11"/>
      <c r="E15" s="11"/>
      <c r="F15" s="11"/>
      <c r="G15" s="32" t="s">
        <v>99</v>
      </c>
      <c r="H15" s="11"/>
      <c r="I15" s="11"/>
      <c r="J15" s="11"/>
      <c r="K15" s="12"/>
      <c r="M15" s="66">
        <v>7</v>
      </c>
      <c r="N15" s="96">
        <v>5</v>
      </c>
      <c r="O15" s="96">
        <v>10</v>
      </c>
      <c r="P15" s="96">
        <v>10</v>
      </c>
      <c r="Q15" s="97">
        <v>5</v>
      </c>
      <c r="R15" s="13">
        <f>SUM($N$10:$Q$15)/24</f>
        <v>7.708333333333333</v>
      </c>
      <c r="S15" s="97"/>
      <c r="T15" s="10"/>
      <c r="U15" s="31"/>
      <c r="W15" s="13">
        <f aca="true" t="shared" si="1" ref="W15:W38">(SUM(N9:Q14)-N9+N15)/24</f>
        <v>7.5</v>
      </c>
      <c r="X15" s="13">
        <f aca="true" t="shared" si="2" ref="X15:X38">(SUM(N9:Q14)-N9-O9+N15+O15)/24</f>
        <v>7.5</v>
      </c>
      <c r="Y15" s="13">
        <f aca="true" t="shared" si="3" ref="Y15:Y38">(SUM(N9:Q14)-N9-O9-P9+N15+O15+P15)/24</f>
        <v>7.708333333333333</v>
      </c>
      <c r="Z15" s="13">
        <f t="shared" si="0"/>
        <v>7.708333333333333</v>
      </c>
      <c r="AA15" s="74"/>
      <c r="AB15" s="5"/>
    </row>
    <row r="16" spans="2:28" ht="12.75">
      <c r="B16" s="18" t="s">
        <v>96</v>
      </c>
      <c r="C16" s="24" t="s">
        <v>155</v>
      </c>
      <c r="D16" s="15" t="s">
        <v>97</v>
      </c>
      <c r="E16" s="24" t="s">
        <v>155</v>
      </c>
      <c r="F16" s="4"/>
      <c r="G16" s="56" t="s">
        <v>96</v>
      </c>
      <c r="H16" s="24" t="s">
        <v>156</v>
      </c>
      <c r="I16" s="4" t="s">
        <v>97</v>
      </c>
      <c r="J16" s="24" t="s">
        <v>157</v>
      </c>
      <c r="K16" s="19"/>
      <c r="M16" s="66">
        <v>8</v>
      </c>
      <c r="N16" s="96">
        <v>5</v>
      </c>
      <c r="O16" s="96">
        <v>5</v>
      </c>
      <c r="P16" s="96">
        <v>5</v>
      </c>
      <c r="Q16" s="97">
        <v>5</v>
      </c>
      <c r="R16" s="13">
        <f>SUM($N$11:$Q$16)/24</f>
        <v>7.083333333333333</v>
      </c>
      <c r="S16" s="97"/>
      <c r="T16" s="10"/>
      <c r="U16" s="31"/>
      <c r="W16" s="13">
        <f t="shared" si="1"/>
        <v>7.708333333333333</v>
      </c>
      <c r="X16" s="13">
        <f t="shared" si="2"/>
        <v>7.5</v>
      </c>
      <c r="Y16" s="13">
        <f t="shared" si="3"/>
        <v>7.291666666666667</v>
      </c>
      <c r="Z16" s="13">
        <f t="shared" si="0"/>
        <v>7.083333333333333</v>
      </c>
      <c r="AA16" s="74"/>
      <c r="AB16" s="5"/>
    </row>
    <row r="17" spans="2:28" ht="12.75">
      <c r="B17" s="32" t="s">
        <v>98</v>
      </c>
      <c r="C17" s="11"/>
      <c r="D17" s="11"/>
      <c r="E17" s="11"/>
      <c r="F17" s="11"/>
      <c r="G17" s="32" t="s">
        <v>100</v>
      </c>
      <c r="H17" s="11"/>
      <c r="I17" s="11"/>
      <c r="J17" s="11"/>
      <c r="K17" s="12"/>
      <c r="M17" s="66">
        <v>9</v>
      </c>
      <c r="N17" s="96">
        <v>5</v>
      </c>
      <c r="O17" s="96">
        <v>10</v>
      </c>
      <c r="P17" s="96">
        <v>10</v>
      </c>
      <c r="Q17" s="97">
        <v>5</v>
      </c>
      <c r="R17" s="13">
        <f>SUM($N$12:$Q$17)/24</f>
        <v>7.291666666666667</v>
      </c>
      <c r="S17" s="97"/>
      <c r="T17" s="10"/>
      <c r="U17" s="31"/>
      <c r="W17" s="13">
        <f t="shared" si="1"/>
        <v>6.875</v>
      </c>
      <c r="X17" s="13">
        <f t="shared" si="2"/>
        <v>7.083333333333333</v>
      </c>
      <c r="Y17" s="13">
        <f t="shared" si="3"/>
        <v>7.291666666666667</v>
      </c>
      <c r="Z17" s="13">
        <f t="shared" si="0"/>
        <v>7.291666666666667</v>
      </c>
      <c r="AA17" s="74"/>
      <c r="AB17" s="5"/>
    </row>
    <row r="18" spans="2:28" ht="12.75">
      <c r="B18" s="18" t="s">
        <v>96</v>
      </c>
      <c r="C18" s="24" t="s">
        <v>180</v>
      </c>
      <c r="D18" s="15" t="s">
        <v>97</v>
      </c>
      <c r="E18" s="24" t="s">
        <v>180</v>
      </c>
      <c r="F18" s="4"/>
      <c r="G18" s="56" t="s">
        <v>96</v>
      </c>
      <c r="H18" s="24" t="s">
        <v>158</v>
      </c>
      <c r="I18" s="4" t="s">
        <v>97</v>
      </c>
      <c r="J18" s="24" t="s">
        <v>158</v>
      </c>
      <c r="K18" s="19"/>
      <c r="M18" s="66">
        <v>10</v>
      </c>
      <c r="N18" s="96">
        <v>5</v>
      </c>
      <c r="O18" s="96">
        <v>10</v>
      </c>
      <c r="P18" s="96">
        <v>10</v>
      </c>
      <c r="Q18" s="97">
        <v>10</v>
      </c>
      <c r="R18" s="13">
        <f>SUM($N$13:$Q$18)/24</f>
        <v>7.5</v>
      </c>
      <c r="S18" s="97"/>
      <c r="T18" s="10"/>
      <c r="U18" s="31"/>
      <c r="W18" s="13">
        <f t="shared" si="1"/>
        <v>7.291666666666667</v>
      </c>
      <c r="X18" s="13">
        <f t="shared" si="2"/>
        <v>7.5</v>
      </c>
      <c r="Y18" s="13">
        <f t="shared" si="3"/>
        <v>7.5</v>
      </c>
      <c r="Z18" s="13">
        <f t="shared" si="0"/>
        <v>7.5</v>
      </c>
      <c r="AA18" s="74"/>
      <c r="AB18" s="5"/>
    </row>
    <row r="19" spans="13:28" ht="12.75">
      <c r="M19" s="66">
        <v>11</v>
      </c>
      <c r="N19" s="96">
        <v>10</v>
      </c>
      <c r="O19" s="96">
        <v>5</v>
      </c>
      <c r="P19" s="96">
        <v>5</v>
      </c>
      <c r="Q19" s="97">
        <v>5</v>
      </c>
      <c r="R19" s="13">
        <f>SUM($N$14:$Q$19)/24</f>
        <v>7.291666666666667</v>
      </c>
      <c r="S19" s="97"/>
      <c r="T19" s="10"/>
      <c r="U19" s="31"/>
      <c r="W19" s="13">
        <f t="shared" si="1"/>
        <v>7.5</v>
      </c>
      <c r="X19" s="13">
        <f t="shared" si="2"/>
        <v>7.291666666666667</v>
      </c>
      <c r="Y19" s="13">
        <f t="shared" si="3"/>
        <v>7.291666666666667</v>
      </c>
      <c r="Z19" s="13">
        <f t="shared" si="0"/>
        <v>7.291666666666667</v>
      </c>
      <c r="AA19" s="74"/>
      <c r="AB19" s="5"/>
    </row>
    <row r="20" spans="2:28" ht="12.75">
      <c r="B20" s="32" t="s">
        <v>101</v>
      </c>
      <c r="C20" s="11"/>
      <c r="D20" s="11"/>
      <c r="E20" s="11"/>
      <c r="F20" s="11"/>
      <c r="G20" s="59" t="s">
        <v>103</v>
      </c>
      <c r="H20" s="11"/>
      <c r="I20" s="11"/>
      <c r="J20" s="11"/>
      <c r="K20" s="12"/>
      <c r="M20" s="66">
        <v>12</v>
      </c>
      <c r="N20" s="96">
        <v>10</v>
      </c>
      <c r="O20" s="96">
        <v>10</v>
      </c>
      <c r="P20" s="96">
        <v>5</v>
      </c>
      <c r="Q20" s="97">
        <v>10</v>
      </c>
      <c r="R20" s="13">
        <f>SUM($N$15:$Q$20)/24</f>
        <v>7.291666666666667</v>
      </c>
      <c r="S20" s="97"/>
      <c r="T20" s="10"/>
      <c r="U20" s="31"/>
      <c r="W20" s="13">
        <f t="shared" si="1"/>
        <v>7.291666666666667</v>
      </c>
      <c r="X20" s="13">
        <f t="shared" si="2"/>
        <v>7.291666666666667</v>
      </c>
      <c r="Y20" s="13">
        <f t="shared" si="3"/>
        <v>7.083333333333333</v>
      </c>
      <c r="Z20" s="13">
        <f t="shared" si="0"/>
        <v>7.291666666666667</v>
      </c>
      <c r="AA20" s="74"/>
      <c r="AB20" s="5"/>
    </row>
    <row r="21" spans="2:28" ht="12.75">
      <c r="B21" s="18" t="s">
        <v>96</v>
      </c>
      <c r="C21" s="24" t="s">
        <v>159</v>
      </c>
      <c r="D21" s="15" t="s">
        <v>97</v>
      </c>
      <c r="E21" s="24" t="s">
        <v>159</v>
      </c>
      <c r="F21" s="4"/>
      <c r="G21" s="18" t="s">
        <v>96</v>
      </c>
      <c r="H21" s="24" t="s">
        <v>66</v>
      </c>
      <c r="I21" s="15" t="s">
        <v>97</v>
      </c>
      <c r="J21" s="24" t="s">
        <v>140</v>
      </c>
      <c r="K21" s="19"/>
      <c r="M21" s="66">
        <v>13</v>
      </c>
      <c r="N21" s="96">
        <v>5</v>
      </c>
      <c r="O21" s="96">
        <v>5</v>
      </c>
      <c r="P21" s="96">
        <v>5</v>
      </c>
      <c r="Q21" s="97">
        <v>5</v>
      </c>
      <c r="R21" s="13">
        <f>SUM($N$16:$Q$21)/24</f>
        <v>6.875</v>
      </c>
      <c r="S21" s="97"/>
      <c r="T21" s="10"/>
      <c r="U21" s="31"/>
      <c r="W21" s="13">
        <f t="shared" si="1"/>
        <v>7.291666666666667</v>
      </c>
      <c r="X21" s="13">
        <f t="shared" si="2"/>
        <v>7.083333333333333</v>
      </c>
      <c r="Y21" s="13">
        <f t="shared" si="3"/>
        <v>6.875</v>
      </c>
      <c r="Z21" s="13">
        <f t="shared" si="0"/>
        <v>6.875</v>
      </c>
      <c r="AA21" s="74"/>
      <c r="AB21" s="5"/>
    </row>
    <row r="22" spans="2:28" ht="12.75">
      <c r="B22" s="57" t="s">
        <v>102</v>
      </c>
      <c r="C22" s="5"/>
      <c r="D22" s="5"/>
      <c r="E22" s="5"/>
      <c r="F22" s="5"/>
      <c r="G22" s="5"/>
      <c r="H22" s="5"/>
      <c r="I22" s="5"/>
      <c r="J22" s="5"/>
      <c r="K22" s="17"/>
      <c r="M22" s="66">
        <v>14</v>
      </c>
      <c r="N22" s="96">
        <v>5</v>
      </c>
      <c r="O22" s="96">
        <v>10</v>
      </c>
      <c r="P22" s="96">
        <v>10</v>
      </c>
      <c r="Q22" s="97">
        <v>5</v>
      </c>
      <c r="R22" s="13">
        <f>SUM($N$17:$Q$22)/24</f>
        <v>7.291666666666667</v>
      </c>
      <c r="S22" s="97"/>
      <c r="T22" s="10"/>
      <c r="U22" s="31"/>
      <c r="W22" s="13">
        <f t="shared" si="1"/>
        <v>6.875</v>
      </c>
      <c r="X22" s="13">
        <f t="shared" si="2"/>
        <v>7.083333333333333</v>
      </c>
      <c r="Y22" s="13">
        <f t="shared" si="3"/>
        <v>7.291666666666667</v>
      </c>
      <c r="Z22" s="13">
        <f t="shared" si="0"/>
        <v>7.291666666666667</v>
      </c>
      <c r="AA22" s="74"/>
      <c r="AB22" s="5"/>
    </row>
    <row r="23" spans="2:28" ht="12.75">
      <c r="B23" s="58" t="s">
        <v>96</v>
      </c>
      <c r="C23" s="24" t="s">
        <v>141</v>
      </c>
      <c r="D23" s="4"/>
      <c r="E23" s="4"/>
      <c r="F23" s="4"/>
      <c r="G23" s="4" t="s">
        <v>97</v>
      </c>
      <c r="H23" s="24" t="s">
        <v>142</v>
      </c>
      <c r="I23" s="4"/>
      <c r="J23" s="4"/>
      <c r="K23" s="19"/>
      <c r="M23" s="66">
        <v>15</v>
      </c>
      <c r="N23" s="96">
        <v>5</v>
      </c>
      <c r="O23" s="96">
        <v>5</v>
      </c>
      <c r="P23" s="96">
        <v>5</v>
      </c>
      <c r="Q23" s="97">
        <v>5</v>
      </c>
      <c r="R23" s="13">
        <f>SUM($N$18:$Q$23)/24</f>
        <v>6.875</v>
      </c>
      <c r="S23" s="97"/>
      <c r="T23" s="10"/>
      <c r="U23" s="31"/>
      <c r="W23" s="13">
        <f t="shared" si="1"/>
        <v>7.291666666666667</v>
      </c>
      <c r="X23" s="13">
        <f t="shared" si="2"/>
        <v>7.083333333333333</v>
      </c>
      <c r="Y23" s="13">
        <f t="shared" si="3"/>
        <v>6.875</v>
      </c>
      <c r="Z23" s="13">
        <f t="shared" si="0"/>
        <v>6.875</v>
      </c>
      <c r="AA23" s="74"/>
      <c r="AB23" s="5"/>
    </row>
    <row r="24" spans="13:28" ht="12.75">
      <c r="M24" s="66">
        <v>16</v>
      </c>
      <c r="N24" s="96">
        <v>5</v>
      </c>
      <c r="O24" s="96">
        <v>10</v>
      </c>
      <c r="P24" s="96">
        <v>10</v>
      </c>
      <c r="Q24" s="97">
        <v>10</v>
      </c>
      <c r="R24" s="13">
        <f>SUM($N$19:$Q$24)/24</f>
        <v>6.875</v>
      </c>
      <c r="S24" s="97"/>
      <c r="T24" s="10"/>
      <c r="U24" s="31"/>
      <c r="W24" s="13">
        <f t="shared" si="1"/>
        <v>6.875</v>
      </c>
      <c r="X24" s="13">
        <f t="shared" si="2"/>
        <v>6.875</v>
      </c>
      <c r="Y24" s="13">
        <f t="shared" si="3"/>
        <v>6.875</v>
      </c>
      <c r="Z24" s="13">
        <f t="shared" si="0"/>
        <v>6.875</v>
      </c>
      <c r="AA24" s="74"/>
      <c r="AB24" s="5"/>
    </row>
    <row r="25" spans="2:28" ht="12.75">
      <c r="B25" s="32" t="s">
        <v>104</v>
      </c>
      <c r="C25" s="11"/>
      <c r="D25" s="11"/>
      <c r="E25" s="11"/>
      <c r="F25" s="11"/>
      <c r="G25" s="11"/>
      <c r="H25" s="11"/>
      <c r="I25" s="11"/>
      <c r="J25" s="11"/>
      <c r="K25" s="12"/>
      <c r="M25" s="66">
        <v>17</v>
      </c>
      <c r="N25" s="96">
        <v>10</v>
      </c>
      <c r="O25" s="96">
        <v>5</v>
      </c>
      <c r="P25" s="96">
        <v>5</v>
      </c>
      <c r="Q25" s="97">
        <v>10</v>
      </c>
      <c r="R25" s="13">
        <f>SUM($N$20:$Q$25)/24</f>
        <v>7.083333333333333</v>
      </c>
      <c r="S25" s="97"/>
      <c r="T25" s="10"/>
      <c r="U25" s="31"/>
      <c r="W25" s="13">
        <f t="shared" si="1"/>
        <v>6.875</v>
      </c>
      <c r="X25" s="13">
        <f t="shared" si="2"/>
        <v>6.875</v>
      </c>
      <c r="Y25" s="13">
        <f t="shared" si="3"/>
        <v>6.875</v>
      </c>
      <c r="Z25" s="13">
        <f t="shared" si="0"/>
        <v>7.083333333333333</v>
      </c>
      <c r="AA25" s="74"/>
      <c r="AB25" s="5"/>
    </row>
    <row r="26" spans="2:28" ht="12.75">
      <c r="B26" s="58" t="s">
        <v>96</v>
      </c>
      <c r="C26" s="24" t="s">
        <v>160</v>
      </c>
      <c r="D26" s="4"/>
      <c r="E26" s="4"/>
      <c r="F26" s="4"/>
      <c r="G26" s="4" t="s">
        <v>97</v>
      </c>
      <c r="H26" s="24" t="s">
        <v>161</v>
      </c>
      <c r="I26" s="4"/>
      <c r="J26" s="4"/>
      <c r="K26" s="19"/>
      <c r="M26" s="66">
        <v>18</v>
      </c>
      <c r="N26" s="96">
        <v>5</v>
      </c>
      <c r="O26" s="96">
        <v>5</v>
      </c>
      <c r="P26" s="96">
        <v>5</v>
      </c>
      <c r="Q26" s="97">
        <v>5</v>
      </c>
      <c r="R26" s="13">
        <f>SUM($N$21:$Q$26)/24</f>
        <v>6.458333333333333</v>
      </c>
      <c r="S26" s="97"/>
      <c r="T26" s="10"/>
      <c r="U26" s="31"/>
      <c r="W26" s="13">
        <f t="shared" si="1"/>
        <v>6.875</v>
      </c>
      <c r="X26" s="13">
        <f t="shared" si="2"/>
        <v>6.666666666666667</v>
      </c>
      <c r="Y26" s="13">
        <f t="shared" si="3"/>
        <v>6.666666666666667</v>
      </c>
      <c r="Z26" s="13">
        <f t="shared" si="0"/>
        <v>6.458333333333333</v>
      </c>
      <c r="AA26" s="74"/>
      <c r="AB26" s="5"/>
    </row>
    <row r="27" spans="2:28" ht="12.75">
      <c r="B27" s="57" t="s">
        <v>105</v>
      </c>
      <c r="C27" s="5"/>
      <c r="D27" s="5"/>
      <c r="E27" s="5"/>
      <c r="F27" s="5"/>
      <c r="G27" s="32" t="s">
        <v>106</v>
      </c>
      <c r="H27" s="5"/>
      <c r="I27" s="5"/>
      <c r="J27" s="5"/>
      <c r="K27" s="17"/>
      <c r="M27" s="66">
        <v>19</v>
      </c>
      <c r="N27" s="96">
        <v>10</v>
      </c>
      <c r="O27" s="96">
        <v>10</v>
      </c>
      <c r="P27" s="96">
        <v>5</v>
      </c>
      <c r="Q27" s="97">
        <v>5</v>
      </c>
      <c r="R27" s="13">
        <f>SUM($N$22:$Q$27)/24</f>
        <v>6.875</v>
      </c>
      <c r="S27" s="97"/>
      <c r="T27" s="10"/>
      <c r="U27" s="31"/>
      <c r="W27" s="13">
        <f t="shared" si="1"/>
        <v>6.666666666666667</v>
      </c>
      <c r="X27" s="13">
        <f t="shared" si="2"/>
        <v>6.875</v>
      </c>
      <c r="Y27" s="13">
        <f t="shared" si="3"/>
        <v>6.875</v>
      </c>
      <c r="Z27" s="13">
        <f t="shared" si="0"/>
        <v>6.875</v>
      </c>
      <c r="AA27" s="74"/>
      <c r="AB27" s="5"/>
    </row>
    <row r="28" spans="2:28" ht="12.75">
      <c r="B28" s="18" t="s">
        <v>96</v>
      </c>
      <c r="C28" s="24" t="s">
        <v>162</v>
      </c>
      <c r="D28" s="15" t="s">
        <v>97</v>
      </c>
      <c r="E28" s="24" t="s">
        <v>163</v>
      </c>
      <c r="F28" s="4"/>
      <c r="G28" s="58" t="s">
        <v>107</v>
      </c>
      <c r="H28" s="4"/>
      <c r="I28" s="4" t="s">
        <v>108</v>
      </c>
      <c r="J28" s="4"/>
      <c r="K28" s="19" t="s">
        <v>109</v>
      </c>
      <c r="M28" s="66">
        <v>20</v>
      </c>
      <c r="N28" s="96">
        <v>5</v>
      </c>
      <c r="O28" s="96">
        <v>5</v>
      </c>
      <c r="P28" s="96">
        <v>10</v>
      </c>
      <c r="Q28" s="97">
        <v>10</v>
      </c>
      <c r="R28" s="13">
        <f>SUM($N$23:$Q$28)/24</f>
        <v>6.875</v>
      </c>
      <c r="S28" s="97"/>
      <c r="T28" s="10"/>
      <c r="U28" s="31"/>
      <c r="W28" s="13">
        <f t="shared" si="1"/>
        <v>6.875</v>
      </c>
      <c r="X28" s="13">
        <f t="shared" si="2"/>
        <v>6.666666666666667</v>
      </c>
      <c r="Y28" s="13">
        <f t="shared" si="3"/>
        <v>6.666666666666667</v>
      </c>
      <c r="Z28" s="13">
        <f t="shared" si="0"/>
        <v>6.875</v>
      </c>
      <c r="AA28" s="74"/>
      <c r="AB28" s="5"/>
    </row>
    <row r="29" spans="13:28" ht="12.75">
      <c r="M29" s="66">
        <v>21</v>
      </c>
      <c r="N29" s="96">
        <v>10</v>
      </c>
      <c r="O29" s="96">
        <v>10</v>
      </c>
      <c r="P29" s="96">
        <v>10</v>
      </c>
      <c r="Q29" s="97">
        <v>10</v>
      </c>
      <c r="R29" s="13">
        <f>SUM($N$24:$Q$29)/24</f>
        <v>7.708333333333333</v>
      </c>
      <c r="S29" s="97"/>
      <c r="T29" s="10"/>
      <c r="U29" s="31"/>
      <c r="W29" s="13">
        <f t="shared" si="1"/>
        <v>7.083333333333333</v>
      </c>
      <c r="X29" s="13">
        <f t="shared" si="2"/>
        <v>7.291666666666667</v>
      </c>
      <c r="Y29" s="13">
        <f t="shared" si="3"/>
        <v>7.5</v>
      </c>
      <c r="Z29" s="13">
        <f t="shared" si="0"/>
        <v>7.708333333333333</v>
      </c>
      <c r="AA29" s="74"/>
      <c r="AB29" s="5"/>
    </row>
    <row r="30" spans="2:28" ht="12.75">
      <c r="B30" s="32" t="s">
        <v>110</v>
      </c>
      <c r="C30" s="11"/>
      <c r="D30" s="11"/>
      <c r="E30" s="11"/>
      <c r="F30" s="11"/>
      <c r="G30" s="11"/>
      <c r="H30" s="11"/>
      <c r="I30" s="11"/>
      <c r="J30" s="11"/>
      <c r="K30" s="12"/>
      <c r="M30" s="66">
        <v>22</v>
      </c>
      <c r="N30" s="96">
        <v>10</v>
      </c>
      <c r="O30" s="96">
        <v>5</v>
      </c>
      <c r="P30" s="96">
        <v>5</v>
      </c>
      <c r="Q30" s="97">
        <v>5</v>
      </c>
      <c r="R30" s="13">
        <f>SUM($N$25:$Q$30)/24</f>
        <v>7.291666666666667</v>
      </c>
      <c r="S30" s="97"/>
      <c r="T30" s="10"/>
      <c r="U30" s="31"/>
      <c r="W30" s="13">
        <f t="shared" si="1"/>
        <v>7.916666666666667</v>
      </c>
      <c r="X30" s="13">
        <f t="shared" si="2"/>
        <v>7.708333333333333</v>
      </c>
      <c r="Y30" s="13">
        <f t="shared" si="3"/>
        <v>7.5</v>
      </c>
      <c r="Z30" s="13">
        <f t="shared" si="0"/>
        <v>7.291666666666667</v>
      </c>
      <c r="AA30" s="74"/>
      <c r="AB30" s="5"/>
    </row>
    <row r="31" spans="2:28" ht="12.75">
      <c r="B31" s="58" t="s">
        <v>96</v>
      </c>
      <c r="C31" s="24" t="s">
        <v>164</v>
      </c>
      <c r="D31" s="4"/>
      <c r="E31" s="4"/>
      <c r="F31" s="4"/>
      <c r="G31" s="4" t="s">
        <v>97</v>
      </c>
      <c r="H31" s="24" t="s">
        <v>165</v>
      </c>
      <c r="I31" s="4"/>
      <c r="J31" s="4"/>
      <c r="K31" s="19"/>
      <c r="M31" s="66">
        <v>23</v>
      </c>
      <c r="N31" s="96">
        <v>5</v>
      </c>
      <c r="O31" s="96">
        <v>5</v>
      </c>
      <c r="P31" s="96">
        <v>10</v>
      </c>
      <c r="Q31" s="97">
        <v>10</v>
      </c>
      <c r="R31" s="13">
        <f>SUM($N$26:$Q$31)/24</f>
        <v>7.291666666666667</v>
      </c>
      <c r="S31" s="97"/>
      <c r="T31" s="10"/>
      <c r="U31" s="31"/>
      <c r="W31" s="13">
        <f t="shared" si="1"/>
        <v>7.083333333333333</v>
      </c>
      <c r="X31" s="13">
        <f t="shared" si="2"/>
        <v>7.083333333333333</v>
      </c>
      <c r="Y31" s="13">
        <f t="shared" si="3"/>
        <v>7.291666666666667</v>
      </c>
      <c r="Z31" s="13">
        <f t="shared" si="0"/>
        <v>7.291666666666667</v>
      </c>
      <c r="AA31" s="74"/>
      <c r="AB31" s="5"/>
    </row>
    <row r="32" spans="2:28" ht="12.75">
      <c r="B32" s="57" t="s">
        <v>111</v>
      </c>
      <c r="C32" s="5"/>
      <c r="D32" s="5"/>
      <c r="E32" s="5"/>
      <c r="F32" s="5"/>
      <c r="G32" s="32" t="s">
        <v>112</v>
      </c>
      <c r="H32" s="5"/>
      <c r="I32" s="5"/>
      <c r="J32" s="5"/>
      <c r="K32" s="17"/>
      <c r="M32" s="66">
        <v>24</v>
      </c>
      <c r="N32" s="96">
        <v>5</v>
      </c>
      <c r="O32" s="96">
        <v>5</v>
      </c>
      <c r="P32" s="96">
        <v>10</v>
      </c>
      <c r="Q32" s="97">
        <v>10</v>
      </c>
      <c r="R32" s="13">
        <f>SUM($N$27:$Q$32)/24</f>
        <v>7.708333333333333</v>
      </c>
      <c r="S32" s="97"/>
      <c r="T32" s="10"/>
      <c r="U32" s="31"/>
      <c r="W32" s="13">
        <f t="shared" si="1"/>
        <v>7.291666666666667</v>
      </c>
      <c r="X32" s="13">
        <f t="shared" si="2"/>
        <v>7.291666666666667</v>
      </c>
      <c r="Y32" s="13">
        <f t="shared" si="3"/>
        <v>7.5</v>
      </c>
      <c r="Z32" s="13">
        <f t="shared" si="0"/>
        <v>7.708333333333333</v>
      </c>
      <c r="AA32" s="74"/>
      <c r="AB32" s="5"/>
    </row>
    <row r="33" spans="2:28" ht="12.75">
      <c r="B33" s="18" t="s">
        <v>96</v>
      </c>
      <c r="C33" s="24" t="s">
        <v>166</v>
      </c>
      <c r="D33" s="15" t="s">
        <v>97</v>
      </c>
      <c r="E33" s="24" t="s">
        <v>167</v>
      </c>
      <c r="F33" s="4"/>
      <c r="G33" s="18" t="s">
        <v>96</v>
      </c>
      <c r="H33" s="24" t="s">
        <v>168</v>
      </c>
      <c r="I33" s="15" t="s">
        <v>97</v>
      </c>
      <c r="J33" s="24" t="s">
        <v>169</v>
      </c>
      <c r="K33" s="19"/>
      <c r="M33" s="66">
        <v>25</v>
      </c>
      <c r="N33" s="96">
        <v>10</v>
      </c>
      <c r="O33" s="96">
        <v>5</v>
      </c>
      <c r="P33" s="96">
        <v>5</v>
      </c>
      <c r="Q33" s="97">
        <v>5</v>
      </c>
      <c r="R33" s="13">
        <f>SUM($N$28:$Q$33)/24</f>
        <v>7.5</v>
      </c>
      <c r="S33" s="97"/>
      <c r="T33" s="10"/>
      <c r="U33" s="31"/>
      <c r="W33" s="13">
        <f t="shared" si="1"/>
        <v>7.708333333333333</v>
      </c>
      <c r="X33" s="13">
        <f t="shared" si="2"/>
        <v>7.5</v>
      </c>
      <c r="Y33" s="13">
        <f t="shared" si="3"/>
        <v>7.5</v>
      </c>
      <c r="Z33" s="13">
        <f t="shared" si="0"/>
        <v>7.5</v>
      </c>
      <c r="AA33" s="74"/>
      <c r="AB33" s="5"/>
    </row>
    <row r="34" spans="2:28" ht="12.75">
      <c r="B34" s="16" t="s">
        <v>113</v>
      </c>
      <c r="C34" s="5"/>
      <c r="D34" s="111" t="s">
        <v>198</v>
      </c>
      <c r="E34" s="5"/>
      <c r="F34" s="5"/>
      <c r="G34" s="16" t="s">
        <v>114</v>
      </c>
      <c r="H34" s="5"/>
      <c r="I34" s="5"/>
      <c r="J34" s="5"/>
      <c r="K34" s="17"/>
      <c r="M34" s="66">
        <v>26</v>
      </c>
      <c r="N34" s="96">
        <v>5</v>
      </c>
      <c r="O34" s="96">
        <v>5</v>
      </c>
      <c r="P34" s="96">
        <v>10</v>
      </c>
      <c r="Q34" s="97">
        <v>10</v>
      </c>
      <c r="R34" s="13">
        <f>SUM($N$29:$Q$34)/24</f>
        <v>7.5</v>
      </c>
      <c r="S34" s="97"/>
      <c r="T34" s="10"/>
      <c r="U34" s="31"/>
      <c r="V34" s="28"/>
      <c r="W34" s="13">
        <f t="shared" si="1"/>
        <v>7.5</v>
      </c>
      <c r="X34" s="13">
        <f t="shared" si="2"/>
        <v>7.5</v>
      </c>
      <c r="Y34" s="13">
        <f t="shared" si="3"/>
        <v>7.5</v>
      </c>
      <c r="Z34" s="13">
        <f t="shared" si="0"/>
        <v>7.5</v>
      </c>
      <c r="AA34" s="74"/>
      <c r="AB34" s="5"/>
    </row>
    <row r="35" spans="2:28" ht="12.75">
      <c r="B35" s="18" t="s">
        <v>96</v>
      </c>
      <c r="C35" s="24" t="s">
        <v>170</v>
      </c>
      <c r="D35" s="15" t="s">
        <v>97</v>
      </c>
      <c r="E35" s="24" t="s">
        <v>171</v>
      </c>
      <c r="F35" s="4"/>
      <c r="G35" s="18" t="s">
        <v>96</v>
      </c>
      <c r="H35" s="24" t="s">
        <v>172</v>
      </c>
      <c r="I35" s="15" t="s">
        <v>97</v>
      </c>
      <c r="J35" s="24" t="s">
        <v>173</v>
      </c>
      <c r="K35" s="19"/>
      <c r="M35" s="66">
        <v>27</v>
      </c>
      <c r="N35" s="96">
        <v>10</v>
      </c>
      <c r="O35" s="96">
        <v>5</v>
      </c>
      <c r="P35" s="96">
        <v>5</v>
      </c>
      <c r="Q35" s="97">
        <v>5</v>
      </c>
      <c r="R35" s="13">
        <f>SUM($N$30:$Q$35)/24</f>
        <v>6.875</v>
      </c>
      <c r="S35" s="97"/>
      <c r="T35" s="10"/>
      <c r="U35" s="31"/>
      <c r="W35" s="13">
        <f t="shared" si="1"/>
        <v>7.5</v>
      </c>
      <c r="X35" s="13">
        <f t="shared" si="2"/>
        <v>7.291666666666667</v>
      </c>
      <c r="Y35" s="13">
        <f t="shared" si="3"/>
        <v>7.083333333333333</v>
      </c>
      <c r="Z35" s="13">
        <f t="shared" si="0"/>
        <v>6.875</v>
      </c>
      <c r="AA35" s="74"/>
      <c r="AB35" s="5"/>
    </row>
    <row r="36" spans="2:28" ht="12.75">
      <c r="B36" s="16" t="s">
        <v>115</v>
      </c>
      <c r="C36" s="5"/>
      <c r="D36" s="5"/>
      <c r="E36" s="5"/>
      <c r="F36" s="5"/>
      <c r="G36" s="16" t="s">
        <v>116</v>
      </c>
      <c r="H36" s="5"/>
      <c r="I36" s="5"/>
      <c r="J36" s="32" t="s">
        <v>117</v>
      </c>
      <c r="K36" s="17"/>
      <c r="M36" s="66">
        <v>28</v>
      </c>
      <c r="N36" s="96">
        <v>10</v>
      </c>
      <c r="O36" s="96">
        <v>10</v>
      </c>
      <c r="P36" s="96">
        <v>10</v>
      </c>
      <c r="Q36" s="97">
        <v>5</v>
      </c>
      <c r="R36" s="13">
        <f>SUM($N$31:$Q$36)/24</f>
        <v>7.291666666666667</v>
      </c>
      <c r="S36" s="97"/>
      <c r="T36" s="10"/>
      <c r="U36" s="31"/>
      <c r="W36" s="13">
        <f t="shared" si="1"/>
        <v>6.875</v>
      </c>
      <c r="X36" s="13">
        <f t="shared" si="2"/>
        <v>7.083333333333333</v>
      </c>
      <c r="Y36" s="13">
        <f t="shared" si="3"/>
        <v>7.291666666666667</v>
      </c>
      <c r="Z36" s="13">
        <f t="shared" si="0"/>
        <v>7.291666666666667</v>
      </c>
      <c r="AA36" s="74"/>
      <c r="AB36" s="5"/>
    </row>
    <row r="37" spans="2:28" ht="12.75">
      <c r="B37" s="18" t="s">
        <v>96</v>
      </c>
      <c r="C37" s="24" t="s">
        <v>174</v>
      </c>
      <c r="D37" s="15" t="s">
        <v>97</v>
      </c>
      <c r="E37" s="24" t="s">
        <v>175</v>
      </c>
      <c r="F37" s="4"/>
      <c r="G37" s="91">
        <v>92</v>
      </c>
      <c r="H37" s="4" t="s">
        <v>143</v>
      </c>
      <c r="I37" s="4"/>
      <c r="J37" s="91">
        <v>66</v>
      </c>
      <c r="K37" s="19" t="s">
        <v>18</v>
      </c>
      <c r="M37" s="66">
        <v>29</v>
      </c>
      <c r="N37" s="96">
        <v>5</v>
      </c>
      <c r="O37" s="96">
        <v>5</v>
      </c>
      <c r="P37" s="96">
        <v>5</v>
      </c>
      <c r="Q37" s="97">
        <v>10</v>
      </c>
      <c r="R37" s="13">
        <f>SUM($N$32:$Q$37)/24</f>
        <v>7.083333333333333</v>
      </c>
      <c r="S37" s="97"/>
      <c r="T37" s="10"/>
      <c r="U37" s="31"/>
      <c r="W37" s="13">
        <f t="shared" si="1"/>
        <v>7.291666666666667</v>
      </c>
      <c r="X37" s="13">
        <f t="shared" si="2"/>
        <v>7.291666666666667</v>
      </c>
      <c r="Y37" s="13">
        <f t="shared" si="3"/>
        <v>7.083333333333333</v>
      </c>
      <c r="Z37" s="13">
        <f t="shared" si="0"/>
        <v>7.083333333333333</v>
      </c>
      <c r="AA37" s="74"/>
      <c r="AB37" s="5"/>
    </row>
    <row r="38" spans="3:28" ht="12.75">
      <c r="C38" s="28"/>
      <c r="M38" s="66">
        <v>30</v>
      </c>
      <c r="N38" s="96">
        <v>10</v>
      </c>
      <c r="O38" s="96">
        <v>5</v>
      </c>
      <c r="P38" s="96">
        <v>5</v>
      </c>
      <c r="Q38" s="97">
        <v>5</v>
      </c>
      <c r="R38" s="13">
        <f>SUM($N$33:$Q$38)/24</f>
        <v>6.875</v>
      </c>
      <c r="S38" s="97"/>
      <c r="T38" s="10"/>
      <c r="U38" s="31"/>
      <c r="W38" s="13">
        <f t="shared" si="1"/>
        <v>7.291666666666667</v>
      </c>
      <c r="X38" s="13">
        <f t="shared" si="2"/>
        <v>7.291666666666667</v>
      </c>
      <c r="Y38" s="13">
        <f t="shared" si="3"/>
        <v>7.083333333333333</v>
      </c>
      <c r="Z38" s="13">
        <f t="shared" si="0"/>
        <v>6.875</v>
      </c>
      <c r="AA38" s="74"/>
      <c r="AB38" s="5"/>
    </row>
    <row r="39" spans="2:26" ht="15" customHeight="1">
      <c r="B39" s="60"/>
      <c r="C39" s="33"/>
      <c r="D39" s="33"/>
      <c r="E39" s="33"/>
      <c r="F39" s="33"/>
      <c r="G39" s="33"/>
      <c r="H39" s="33"/>
      <c r="I39" s="33"/>
      <c r="J39" s="33"/>
      <c r="K39" s="34"/>
      <c r="Q39" s="6" t="s">
        <v>136</v>
      </c>
      <c r="R39" s="13">
        <f>SUM(N9:Q38)/120</f>
        <v>7.208333333333333</v>
      </c>
      <c r="S39" s="144" t="s">
        <v>138</v>
      </c>
      <c r="T39" s="144"/>
      <c r="U39" s="144"/>
      <c r="W39" s="146" t="s">
        <v>135</v>
      </c>
      <c r="X39" s="146"/>
      <c r="Y39" s="146"/>
      <c r="Z39" s="146"/>
    </row>
    <row r="40" spans="2:31" ht="12.75">
      <c r="B40" s="75" t="s">
        <v>118</v>
      </c>
      <c r="C40" s="20"/>
      <c r="D40" s="20"/>
      <c r="E40" s="20"/>
      <c r="F40" s="20"/>
      <c r="G40" s="20"/>
      <c r="H40" s="20"/>
      <c r="I40" s="20"/>
      <c r="J40" s="20"/>
      <c r="K40" s="76"/>
      <c r="Q40" s="6"/>
      <c r="R40" s="120"/>
      <c r="S40" s="145"/>
      <c r="T40" s="145"/>
      <c r="U40" s="145"/>
      <c r="W40" s="147"/>
      <c r="X40" s="147"/>
      <c r="Y40" s="147"/>
      <c r="Z40" s="147"/>
      <c r="AA40" s="67">
        <f>MAX(W14:Z38)</f>
        <v>7.916666666666667</v>
      </c>
      <c r="AD40" s="6"/>
      <c r="AE40" s="67"/>
    </row>
    <row r="41" spans="2:31" ht="12.75" customHeight="1">
      <c r="B41" s="75"/>
      <c r="C41" s="20"/>
      <c r="D41" s="20"/>
      <c r="E41" s="20"/>
      <c r="F41" s="20"/>
      <c r="G41" s="20"/>
      <c r="H41" s="20"/>
      <c r="I41" s="20"/>
      <c r="J41" s="20"/>
      <c r="K41" s="76"/>
      <c r="Q41" s="6"/>
      <c r="R41" s="122"/>
      <c r="S41" s="121"/>
      <c r="T41" s="121"/>
      <c r="U41" s="121"/>
      <c r="W41" s="6"/>
      <c r="X41" s="6"/>
      <c r="Y41" s="6"/>
      <c r="Z41" s="123"/>
      <c r="AA41" s="68"/>
      <c r="AD41" s="6"/>
      <c r="AE41" s="67"/>
    </row>
    <row r="42" spans="2:30" ht="24.75" customHeight="1">
      <c r="B42" s="16"/>
      <c r="D42" s="5"/>
      <c r="E42" s="5"/>
      <c r="F42" s="5"/>
      <c r="G42" s="5"/>
      <c r="H42" s="5"/>
      <c r="I42" s="61" t="s">
        <v>119</v>
      </c>
      <c r="J42" s="5"/>
      <c r="K42" s="17"/>
      <c r="M42" s="49" t="s">
        <v>85</v>
      </c>
      <c r="N42" s="10"/>
      <c r="O42" s="10"/>
      <c r="P42" s="89" t="s">
        <v>52</v>
      </c>
      <c r="Q42" s="51"/>
      <c r="R42" s="51"/>
      <c r="S42" s="10"/>
      <c r="T42" s="10"/>
      <c r="U42" s="31"/>
      <c r="AD42" s="6"/>
    </row>
    <row r="43" spans="2:21" ht="24.75" customHeight="1">
      <c r="B43" s="16"/>
      <c r="C43" s="5"/>
      <c r="D43" s="5"/>
      <c r="E43" s="5"/>
      <c r="F43" s="5"/>
      <c r="G43" s="5"/>
      <c r="H43" s="5"/>
      <c r="I43" s="5"/>
      <c r="J43" s="77" t="s">
        <v>120</v>
      </c>
      <c r="K43" s="78" t="s">
        <v>121</v>
      </c>
      <c r="M43" s="49" t="s">
        <v>86</v>
      </c>
      <c r="N43" s="10"/>
      <c r="O43" s="10"/>
      <c r="P43" s="10"/>
      <c r="Q43" s="10"/>
      <c r="R43" s="10"/>
      <c r="S43" s="10"/>
      <c r="T43" s="49" t="s">
        <v>53</v>
      </c>
      <c r="U43" s="103">
        <v>36818</v>
      </c>
    </row>
    <row r="44" spans="2:21" ht="24.75" customHeight="1">
      <c r="B44" s="16"/>
      <c r="C44" s="5"/>
      <c r="D44" s="5"/>
      <c r="E44" s="5"/>
      <c r="F44" s="5"/>
      <c r="G44" s="5"/>
      <c r="H44" s="5"/>
      <c r="I44" s="5"/>
      <c r="J44" s="5"/>
      <c r="K44" s="17"/>
      <c r="M44" s="49" t="s">
        <v>87</v>
      </c>
      <c r="N44" s="89" t="s">
        <v>179</v>
      </c>
      <c r="O44" s="89"/>
      <c r="P44" s="10"/>
      <c r="Q44" s="10"/>
      <c r="R44" s="10"/>
      <c r="S44" s="10"/>
      <c r="T44" s="10"/>
      <c r="U44" s="31"/>
    </row>
    <row r="45" spans="2:21" ht="24.75" customHeight="1">
      <c r="B45" s="16"/>
      <c r="C45" s="5"/>
      <c r="D45" s="5"/>
      <c r="E45" s="5"/>
      <c r="G45" s="5"/>
      <c r="H45" s="62" t="s">
        <v>128</v>
      </c>
      <c r="I45" s="5"/>
      <c r="J45" s="5"/>
      <c r="K45" s="17"/>
      <c r="M45" s="48" t="s">
        <v>88</v>
      </c>
      <c r="N45" s="24" t="s">
        <v>178</v>
      </c>
      <c r="O45" s="4"/>
      <c r="P45" s="4"/>
      <c r="Q45" s="4"/>
      <c r="R45" s="4"/>
      <c r="S45" s="4"/>
      <c r="T45" s="49" t="s">
        <v>53</v>
      </c>
      <c r="U45" s="103">
        <v>36819</v>
      </c>
    </row>
    <row r="46" spans="2:11" ht="12.75">
      <c r="B46" s="16"/>
      <c r="C46" s="5"/>
      <c r="D46" s="5"/>
      <c r="E46" s="5"/>
      <c r="F46" s="5"/>
      <c r="G46" s="5"/>
      <c r="H46" s="5"/>
      <c r="I46" s="5"/>
      <c r="J46" s="5"/>
      <c r="K46" s="17"/>
    </row>
    <row r="47" spans="2:21" ht="12.75">
      <c r="B47" s="16"/>
      <c r="C47" s="5"/>
      <c r="D47" s="5"/>
      <c r="E47" s="5"/>
      <c r="F47" s="5"/>
      <c r="G47" s="5"/>
      <c r="H47" s="5"/>
      <c r="I47" s="32"/>
      <c r="J47" s="11"/>
      <c r="K47" s="12"/>
      <c r="M47" s="64" t="s">
        <v>131</v>
      </c>
      <c r="N47" s="11"/>
      <c r="O47" s="11"/>
      <c r="P47" s="154" t="s">
        <v>181</v>
      </c>
      <c r="Q47" s="154"/>
      <c r="R47" s="154"/>
      <c r="S47" s="154"/>
      <c r="T47" s="154"/>
      <c r="U47" s="155"/>
    </row>
    <row r="48" spans="2:21" ht="12.75">
      <c r="B48" s="16"/>
      <c r="C48" s="5"/>
      <c r="D48" s="5"/>
      <c r="E48" s="5"/>
      <c r="F48" s="5"/>
      <c r="G48" s="5"/>
      <c r="H48" s="5"/>
      <c r="I48" s="16"/>
      <c r="J48" s="98">
        <v>85</v>
      </c>
      <c r="K48" s="17" t="s">
        <v>122</v>
      </c>
      <c r="M48" s="18"/>
      <c r="N48" s="4"/>
      <c r="O48" s="4"/>
      <c r="P48" s="168"/>
      <c r="Q48" s="168"/>
      <c r="R48" s="168"/>
      <c r="S48" s="168"/>
      <c r="T48" s="168"/>
      <c r="U48" s="169"/>
    </row>
    <row r="49" spans="2:21" ht="12.75">
      <c r="B49" s="16"/>
      <c r="C49" s="5"/>
      <c r="D49" s="5"/>
      <c r="E49" s="5"/>
      <c r="F49" s="5"/>
      <c r="G49" s="5"/>
      <c r="H49" s="5"/>
      <c r="I49" s="16"/>
      <c r="J49" s="5"/>
      <c r="K49" s="17"/>
      <c r="M49" s="16"/>
      <c r="N49" s="5"/>
      <c r="O49" s="5"/>
      <c r="P49" s="168"/>
      <c r="Q49" s="168"/>
      <c r="R49" s="168"/>
      <c r="S49" s="168"/>
      <c r="T49" s="168"/>
      <c r="U49" s="169"/>
    </row>
    <row r="50" spans="2:21" ht="12.75">
      <c r="B50" s="16"/>
      <c r="C50" s="5"/>
      <c r="D50" s="5"/>
      <c r="E50" s="5"/>
      <c r="F50" s="5"/>
      <c r="G50" s="5"/>
      <c r="H50" s="5"/>
      <c r="I50" s="16"/>
      <c r="J50" s="5"/>
      <c r="K50" s="17"/>
      <c r="M50" s="18"/>
      <c r="N50" s="4"/>
      <c r="O50" s="4"/>
      <c r="P50" s="156"/>
      <c r="Q50" s="156"/>
      <c r="R50" s="156"/>
      <c r="S50" s="156"/>
      <c r="T50" s="156"/>
      <c r="U50" s="157"/>
    </row>
    <row r="51" spans="2:11" ht="12.75">
      <c r="B51" s="16"/>
      <c r="C51" s="5"/>
      <c r="D51" s="5"/>
      <c r="E51" s="5"/>
      <c r="F51" s="5"/>
      <c r="G51" s="5"/>
      <c r="H51" s="5"/>
      <c r="I51" s="16"/>
      <c r="J51" s="98">
        <v>250</v>
      </c>
      <c r="K51" s="17" t="s">
        <v>122</v>
      </c>
    </row>
    <row r="52" spans="2:25" ht="12.75">
      <c r="B52" s="16"/>
      <c r="C52" s="5"/>
      <c r="D52" s="5"/>
      <c r="E52" s="5"/>
      <c r="F52" s="5"/>
      <c r="G52" s="5"/>
      <c r="H52" s="5"/>
      <c r="I52" s="16"/>
      <c r="J52" s="5"/>
      <c r="K52" s="17"/>
      <c r="M52" s="79"/>
      <c r="N52" s="79"/>
      <c r="O52" s="80" t="s">
        <v>12</v>
      </c>
      <c r="P52" s="82">
        <f>AA40</f>
        <v>7.916666666666667</v>
      </c>
      <c r="Q52" s="81" t="s">
        <v>18</v>
      </c>
      <c r="Y52" s="69"/>
    </row>
    <row r="53" spans="2:25" ht="15.75" customHeight="1">
      <c r="B53" s="16"/>
      <c r="C53" s="5"/>
      <c r="D53" s="62" t="s">
        <v>129</v>
      </c>
      <c r="E53" s="5"/>
      <c r="G53" s="5"/>
      <c r="H53" s="62"/>
      <c r="I53" s="18"/>
      <c r="J53" s="63" t="s">
        <v>130</v>
      </c>
      <c r="K53" s="19"/>
      <c r="M53" s="83" t="s">
        <v>16</v>
      </c>
      <c r="N53" s="84"/>
      <c r="O53" s="84"/>
      <c r="P53" s="99">
        <v>7.2</v>
      </c>
      <c r="Q53" s="85" t="s">
        <v>18</v>
      </c>
      <c r="Y53" s="69"/>
    </row>
    <row r="54" spans="2:25" ht="24.75" customHeight="1">
      <c r="B54" s="16"/>
      <c r="C54" s="5"/>
      <c r="D54" s="5"/>
      <c r="E54" s="5" t="s">
        <v>5</v>
      </c>
      <c r="F54" s="5"/>
      <c r="G54" s="5"/>
      <c r="H54" s="5"/>
      <c r="I54" s="5"/>
      <c r="J54" s="158" t="s">
        <v>123</v>
      </c>
      <c r="K54" s="17"/>
      <c r="Y54" s="69"/>
    </row>
    <row r="55" spans="2:25" ht="13.5" customHeight="1">
      <c r="B55" s="16"/>
      <c r="C55" s="5"/>
      <c r="D55" s="5"/>
      <c r="E55" s="5"/>
      <c r="F55" s="5"/>
      <c r="G55" s="5"/>
      <c r="H55" s="5"/>
      <c r="I55" s="5"/>
      <c r="J55" s="159"/>
      <c r="K55" s="17"/>
      <c r="M55" s="5"/>
      <c r="Q55" s="1"/>
      <c r="R55" s="3" t="s">
        <v>6</v>
      </c>
      <c r="S55" s="65" t="s">
        <v>132</v>
      </c>
      <c r="Y55" s="69"/>
    </row>
    <row r="56" spans="2:25" ht="14.25" customHeight="1">
      <c r="B56" s="16"/>
      <c r="C56" s="5"/>
      <c r="D56" s="5" t="s">
        <v>8</v>
      </c>
      <c r="E56" s="5"/>
      <c r="F56" s="5"/>
      <c r="G56" s="5"/>
      <c r="H56" s="5"/>
      <c r="I56" s="5"/>
      <c r="J56" s="16" t="s">
        <v>4</v>
      </c>
      <c r="K56" s="17"/>
      <c r="M56" s="5"/>
      <c r="N56" s="5"/>
      <c r="O56" s="5"/>
      <c r="P56" s="5"/>
      <c r="Q56" s="1"/>
      <c r="R56" s="3" t="s">
        <v>7</v>
      </c>
      <c r="S56" s="25">
        <v>2000</v>
      </c>
      <c r="Y56" s="69"/>
    </row>
    <row r="57" spans="2:25" ht="12.75">
      <c r="B57" s="18"/>
      <c r="C57" s="4"/>
      <c r="D57" s="4"/>
      <c r="E57" s="4"/>
      <c r="F57" s="4"/>
      <c r="G57" s="4"/>
      <c r="H57" s="4"/>
      <c r="I57" s="4"/>
      <c r="J57" s="18" t="s">
        <v>124</v>
      </c>
      <c r="K57" s="19"/>
      <c r="Q57" s="1"/>
      <c r="R57" s="3" t="s">
        <v>9</v>
      </c>
      <c r="S57" s="25">
        <v>10</v>
      </c>
      <c r="T57" s="5"/>
      <c r="Y57" s="69"/>
    </row>
    <row r="58" spans="2:25" ht="12.75">
      <c r="B58" s="32" t="s">
        <v>127</v>
      </c>
      <c r="C58" s="11"/>
      <c r="D58" s="11"/>
      <c r="E58" s="32" t="s">
        <v>126</v>
      </c>
      <c r="F58" s="11"/>
      <c r="G58" s="11"/>
      <c r="H58" s="11"/>
      <c r="I58" s="32" t="s">
        <v>125</v>
      </c>
      <c r="J58" s="11"/>
      <c r="K58" s="12"/>
      <c r="Q58" s="1"/>
      <c r="R58" s="3" t="s">
        <v>10</v>
      </c>
      <c r="S58" s="26">
        <v>16</v>
      </c>
      <c r="Y58" s="69"/>
    </row>
    <row r="59" spans="2:25" ht="12.75">
      <c r="B59" s="134" t="s">
        <v>185</v>
      </c>
      <c r="C59" s="135"/>
      <c r="D59" s="4"/>
      <c r="E59" s="134" t="s">
        <v>186</v>
      </c>
      <c r="F59" s="135"/>
      <c r="G59" s="4"/>
      <c r="H59" s="4"/>
      <c r="I59" s="91" t="s">
        <v>187</v>
      </c>
      <c r="J59" s="4"/>
      <c r="K59" s="19"/>
      <c r="Q59" s="1"/>
      <c r="R59" s="3" t="s">
        <v>11</v>
      </c>
      <c r="S59" s="25">
        <v>5</v>
      </c>
      <c r="Y59" s="69"/>
    </row>
    <row r="60" spans="17:25" ht="12.75">
      <c r="Q60" s="1"/>
      <c r="R60" s="3" t="s">
        <v>13</v>
      </c>
      <c r="S60" s="27" t="s">
        <v>4</v>
      </c>
      <c r="T60" s="2"/>
      <c r="Y60" s="69"/>
    </row>
    <row r="61" spans="4:25" ht="12.75">
      <c r="D61" t="s">
        <v>30</v>
      </c>
      <c r="Q61" s="1"/>
      <c r="R61" s="3" t="s">
        <v>14</v>
      </c>
      <c r="S61" s="104">
        <v>85</v>
      </c>
      <c r="T61" s="2" t="s">
        <v>15</v>
      </c>
      <c r="Y61" s="69"/>
    </row>
    <row r="62" spans="5:25" ht="12.75">
      <c r="E62" s="6" t="s">
        <v>188</v>
      </c>
      <c r="F62" s="136" t="s">
        <v>189</v>
      </c>
      <c r="G62" s="137"/>
      <c r="H62" s="135"/>
      <c r="Q62" s="1"/>
      <c r="R62" s="3"/>
      <c r="S62" s="106">
        <v>42</v>
      </c>
      <c r="T62" s="2" t="s">
        <v>17</v>
      </c>
      <c r="Y62" s="69"/>
    </row>
    <row r="63" spans="5:20" ht="12.75">
      <c r="E63" s="6" t="s">
        <v>192</v>
      </c>
      <c r="F63" s="109" t="s">
        <v>193</v>
      </c>
      <c r="G63" s="112"/>
      <c r="R63" s="3" t="s">
        <v>19</v>
      </c>
      <c r="S63" s="104">
        <v>32</v>
      </c>
      <c r="T63" s="2" t="s">
        <v>15</v>
      </c>
    </row>
    <row r="64" spans="5:25" ht="12.75">
      <c r="E64" s="6" t="s">
        <v>190</v>
      </c>
      <c r="F64" s="138" t="s">
        <v>194</v>
      </c>
      <c r="G64" s="135"/>
      <c r="R64" s="3"/>
      <c r="S64" s="105">
        <v>43</v>
      </c>
      <c r="T64" s="2" t="s">
        <v>17</v>
      </c>
      <c r="Y64" s="69"/>
    </row>
    <row r="65" spans="5:25" ht="12.75">
      <c r="E65" s="6" t="s">
        <v>191</v>
      </c>
      <c r="F65" s="138" t="s">
        <v>195</v>
      </c>
      <c r="G65" s="131"/>
      <c r="R65" s="3" t="s">
        <v>20</v>
      </c>
      <c r="S65" s="105">
        <v>5</v>
      </c>
      <c r="T65" s="2" t="s">
        <v>21</v>
      </c>
      <c r="Y65" s="69"/>
    </row>
    <row r="66" spans="5:25" ht="12.75">
      <c r="E66" s="6" t="s">
        <v>31</v>
      </c>
      <c r="F66" s="105" t="s">
        <v>182</v>
      </c>
      <c r="G66" s="108"/>
      <c r="H66" s="108"/>
      <c r="I66" s="108"/>
      <c r="Y66" s="69"/>
    </row>
    <row r="67" spans="5:25" ht="12.75">
      <c r="E67" s="6" t="s">
        <v>32</v>
      </c>
      <c r="F67" s="105" t="s">
        <v>183</v>
      </c>
      <c r="G67" s="108"/>
      <c r="H67" s="108"/>
      <c r="I67" s="108"/>
      <c r="Y67" s="69"/>
    </row>
    <row r="68" spans="5:25" ht="12.75">
      <c r="E68" s="6" t="s">
        <v>33</v>
      </c>
      <c r="F68" s="105" t="s">
        <v>183</v>
      </c>
      <c r="G68" s="108" t="s">
        <v>34</v>
      </c>
      <c r="H68" s="108"/>
      <c r="I68" s="108"/>
      <c r="Y68" s="69"/>
    </row>
    <row r="69" spans="5:25" ht="12.75">
      <c r="E69" s="6" t="s">
        <v>22</v>
      </c>
      <c r="F69" s="104" t="s">
        <v>184</v>
      </c>
      <c r="G69" s="108"/>
      <c r="H69" s="108"/>
      <c r="I69" s="108"/>
      <c r="Y69" s="69"/>
    </row>
    <row r="70" spans="5:20" ht="12.75">
      <c r="E70" s="6" t="s">
        <v>58</v>
      </c>
      <c r="F70" s="113" t="s">
        <v>2</v>
      </c>
      <c r="G70" s="108" t="b">
        <v>1</v>
      </c>
      <c r="H70" s="113" t="s">
        <v>3</v>
      </c>
      <c r="I70" s="108" t="b">
        <v>0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5:11" ht="12.75">
      <c r="E71" s="6"/>
      <c r="J71" s="108"/>
      <c r="K71" s="108"/>
    </row>
  </sheetData>
  <mergeCells count="11">
    <mergeCell ref="J54:J55"/>
    <mergeCell ref="P47:U50"/>
    <mergeCell ref="R7:R8"/>
    <mergeCell ref="N7:N8"/>
    <mergeCell ref="O7:O8"/>
    <mergeCell ref="P7:P8"/>
    <mergeCell ref="Q7:Q8"/>
    <mergeCell ref="S39:U40"/>
    <mergeCell ref="W39:Z40"/>
    <mergeCell ref="S7:U8"/>
    <mergeCell ref="E13:K14"/>
  </mergeCells>
  <hyperlinks>
    <hyperlink ref="S55" r:id="rId1" display="WEB MICA:"/>
    <hyperlink ref="D34" r:id="rId2" display="http://www.weather.com/"/>
  </hyperlinks>
  <printOptions/>
  <pageMargins left="0.75" right="0.75" top="1" bottom="1" header="0.5" footer="0.5"/>
  <pageSetup fitToHeight="1" fitToWidth="1" horizontalDpi="300" verticalDpi="300" orientation="portrait" scale="67" r:id="rId6"/>
  <drawing r:id="rId5"/>
  <legacyDrawing r:id="rId4"/>
  <oleObjects>
    <oleObject progId="Package" dvAspect="DVASPECT_ICON" shapeId="5598329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D2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3.00390625" style="110" customWidth="1"/>
    <col min="3" max="3" width="88.28125" style="0" bestFit="1" customWidth="1"/>
    <col min="4" max="4" width="39.28125" style="0" customWidth="1"/>
    <col min="11" max="11" width="12.421875" style="0" customWidth="1"/>
  </cols>
  <sheetData>
    <row r="1" ht="12.75">
      <c r="C1" s="2" t="s">
        <v>35</v>
      </c>
    </row>
    <row r="2" ht="12.75">
      <c r="D2" s="7" t="s">
        <v>36</v>
      </c>
    </row>
    <row r="3" spans="3:4" ht="12.75">
      <c r="C3" s="6" t="s">
        <v>201</v>
      </c>
      <c r="D3" s="139">
        <v>950111</v>
      </c>
    </row>
    <row r="4" spans="3:4" ht="12.75">
      <c r="C4" s="6" t="s">
        <v>202</v>
      </c>
      <c r="D4" s="140">
        <v>3</v>
      </c>
    </row>
    <row r="5" spans="3:4" ht="12.75">
      <c r="C5" s="6" t="s">
        <v>203</v>
      </c>
      <c r="D5" s="129">
        <v>36164</v>
      </c>
    </row>
    <row r="6" spans="3:4" ht="12.75">
      <c r="C6" s="6" t="s">
        <v>204</v>
      </c>
      <c r="D6" s="127" t="s">
        <v>199</v>
      </c>
    </row>
    <row r="7" spans="3:4" ht="12.75">
      <c r="C7" s="6" t="s">
        <v>205</v>
      </c>
      <c r="D7" s="127" t="s">
        <v>200</v>
      </c>
    </row>
    <row r="8" spans="3:4" ht="12.75">
      <c r="C8" s="6" t="s">
        <v>206</v>
      </c>
      <c r="D8" s="128">
        <v>850877771377745</v>
      </c>
    </row>
    <row r="9" spans="1:3" ht="12.75">
      <c r="A9">
        <v>1</v>
      </c>
      <c r="C9" t="s">
        <v>37</v>
      </c>
    </row>
    <row r="10" spans="1:3" ht="12.75">
      <c r="A10">
        <f aca="true" t="shared" si="0" ref="A10:A21">1+A9</f>
        <v>2</v>
      </c>
      <c r="C10" t="s">
        <v>38</v>
      </c>
    </row>
    <row r="11" spans="1:3" ht="12.75">
      <c r="A11">
        <f t="shared" si="0"/>
        <v>3</v>
      </c>
      <c r="C11" t="s">
        <v>39</v>
      </c>
    </row>
    <row r="12" spans="1:3" ht="12.75">
      <c r="A12">
        <f t="shared" si="0"/>
        <v>4</v>
      </c>
      <c r="C12" t="s">
        <v>40</v>
      </c>
    </row>
    <row r="13" spans="1:3" ht="12.75">
      <c r="A13">
        <f t="shared" si="0"/>
        <v>5</v>
      </c>
      <c r="C13" t="s">
        <v>41</v>
      </c>
    </row>
    <row r="14" spans="1:3" ht="12.75">
      <c r="A14">
        <f t="shared" si="0"/>
        <v>6</v>
      </c>
      <c r="C14" t="s">
        <v>42</v>
      </c>
    </row>
    <row r="15" spans="1:3" ht="12.75">
      <c r="A15">
        <f t="shared" si="0"/>
        <v>7</v>
      </c>
      <c r="C15" t="s">
        <v>43</v>
      </c>
    </row>
    <row r="16" spans="1:3" ht="12.75">
      <c r="A16">
        <f t="shared" si="0"/>
        <v>8</v>
      </c>
      <c r="C16" t="s">
        <v>44</v>
      </c>
    </row>
    <row r="17" spans="1:3" ht="12.75">
      <c r="A17">
        <f t="shared" si="0"/>
        <v>9</v>
      </c>
      <c r="C17" t="s">
        <v>45</v>
      </c>
    </row>
    <row r="18" spans="1:3" ht="12.75">
      <c r="A18">
        <f t="shared" si="0"/>
        <v>10</v>
      </c>
      <c r="C18" t="s">
        <v>46</v>
      </c>
    </row>
    <row r="19" spans="1:3" ht="12.75">
      <c r="A19">
        <f t="shared" si="0"/>
        <v>11</v>
      </c>
      <c r="C19" t="s">
        <v>47</v>
      </c>
    </row>
    <row r="20" spans="1:3" ht="12.75">
      <c r="A20">
        <f t="shared" si="0"/>
        <v>12</v>
      </c>
      <c r="C20" t="s">
        <v>48</v>
      </c>
    </row>
    <row r="21" spans="1:3" ht="12.75">
      <c r="A21">
        <f t="shared" si="0"/>
        <v>13</v>
      </c>
      <c r="C21" t="s">
        <v>49</v>
      </c>
    </row>
    <row r="22" spans="1:3" ht="12.75">
      <c r="A22">
        <v>14</v>
      </c>
      <c r="C22" t="s">
        <v>50</v>
      </c>
    </row>
    <row r="23" spans="1:3" ht="12.75">
      <c r="A23">
        <v>15</v>
      </c>
      <c r="C23" t="s">
        <v>196</v>
      </c>
    </row>
    <row r="24" spans="1:3" ht="12.75">
      <c r="A24">
        <v>16</v>
      </c>
      <c r="C24" t="s">
        <v>197</v>
      </c>
    </row>
    <row r="25" ht="12.75"/>
    <row r="26" spans="3:4" ht="12.75">
      <c r="C26" s="6" t="s">
        <v>51</v>
      </c>
      <c r="D26" s="4" t="s">
        <v>52</v>
      </c>
    </row>
    <row r="27" spans="3:4" ht="12.75">
      <c r="C27" s="6" t="s">
        <v>53</v>
      </c>
      <c r="D27" s="23">
        <f ca="1">NOW()</f>
        <v>37813.34908252315</v>
      </c>
    </row>
  </sheetData>
  <printOptions gridLines="1"/>
  <pageMargins left="0.75" right="0.75" top="1" bottom="1" header="0.5" footer="0.5"/>
  <pageSetup fitToHeight="1" fitToWidth="1"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Brandt Info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#009.xls</dc:title>
  <dc:subject>Test Method 9</dc:subject>
  <dc:creator>DEP</dc:creator>
  <cp:keywords/>
  <dc:description/>
  <cp:lastModifiedBy>gbryant</cp:lastModifiedBy>
  <cp:lastPrinted>2003-07-11T12:23:22Z</cp:lastPrinted>
  <dcterms:created xsi:type="dcterms:W3CDTF">2000-05-09T18:26:30Z</dcterms:created>
  <dcterms:modified xsi:type="dcterms:W3CDTF">2003-07-11T12:31:01Z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">
    <vt:lpwstr>FDEP DARM</vt:lpwstr>
  </property>
</Properties>
</file>