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15885" windowHeight="8340" tabRatio="605" activeTab="0"/>
  </bookViews>
  <sheets>
    <sheet name="Strip Casting" sheetId="1" r:id="rId1"/>
    <sheet name="Oxide" sheetId="2" r:id="rId2"/>
    <sheet name="Silo" sheetId="3" r:id="rId3"/>
    <sheet name="Paste Mixing" sheetId="4" r:id="rId4"/>
    <sheet name="PASTING" sheetId="5" r:id="rId5"/>
    <sheet name="3 Process Op. (COS) " sheetId="6" r:id="rId6"/>
    <sheet name="Other Sources" sheetId="7" r:id="rId7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Data comes form BES report 18.12.3</t>
        </r>
      </text>
    </comment>
    <comment ref="D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Data from BES report 18.12.3</t>
        </r>
      </text>
    </comment>
  </commentList>
</comments>
</file>

<file path=xl/sharedStrings.xml><?xml version="1.0" encoding="utf-8"?>
<sst xmlns="http://schemas.openxmlformats.org/spreadsheetml/2006/main" count="290" uniqueCount="95">
  <si>
    <t>January</t>
  </si>
  <si>
    <t>February</t>
  </si>
  <si>
    <t>March</t>
  </si>
  <si>
    <t>April</t>
  </si>
  <si>
    <t>June</t>
  </si>
  <si>
    <t>July</t>
  </si>
  <si>
    <t>May</t>
  </si>
  <si>
    <t>August</t>
  </si>
  <si>
    <t>September</t>
  </si>
  <si>
    <t>October</t>
  </si>
  <si>
    <t>November</t>
  </si>
  <si>
    <t>December</t>
  </si>
  <si>
    <t>Hours</t>
  </si>
  <si>
    <t>Hours of Operation</t>
  </si>
  <si>
    <t>Purchased</t>
  </si>
  <si>
    <t>Sovema</t>
  </si>
  <si>
    <t>Hardinge</t>
  </si>
  <si>
    <t>Avg. Hourly Production per Month (lbs)</t>
  </si>
  <si>
    <t>Rolling 12 Total (lbs)</t>
  </si>
  <si>
    <t>Rolling 12 Total (Tons)</t>
  </si>
  <si>
    <t>Lbs of Oxide Loaded Monthly</t>
  </si>
  <si>
    <t>Aug</t>
  </si>
  <si>
    <t>Sept</t>
  </si>
  <si>
    <t>Nov.</t>
  </si>
  <si>
    <t>Dec.</t>
  </si>
  <si>
    <t>Pasted Plates Line 1 (lbs)</t>
  </si>
  <si>
    <t>Pasted Plates Line 3 (lbs)</t>
  </si>
  <si>
    <t>Avg. Hourly Production</t>
  </si>
  <si>
    <t>Hours of Operation Monthly</t>
  </si>
  <si>
    <t>Hours of Operation Rolling 12 month</t>
  </si>
  <si>
    <t>Tons Of Oxide Loaded Rolling 12</t>
  </si>
  <si>
    <t>Feet Produced</t>
  </si>
  <si>
    <t>Lbs of Lead Produced</t>
  </si>
  <si>
    <t>COS</t>
  </si>
  <si>
    <t>Lead Processed Trim Dry Oven</t>
  </si>
  <si>
    <t>Hours of Operation Of Trim Dry Oven</t>
  </si>
  <si>
    <t>Avg. Hourly Production trim dry Oven</t>
  </si>
  <si>
    <t>P</t>
  </si>
  <si>
    <t>Q</t>
  </si>
  <si>
    <t>A</t>
  </si>
  <si>
    <t>B</t>
  </si>
  <si>
    <t>C</t>
  </si>
  <si>
    <t>D</t>
  </si>
  <si>
    <t xml:space="preserve">12 month Rolling Avg.  In Tons </t>
  </si>
  <si>
    <t>I</t>
  </si>
  <si>
    <t>M</t>
  </si>
  <si>
    <t>N</t>
  </si>
  <si>
    <t>Total Paste to Mixers</t>
  </si>
  <si>
    <t>O</t>
  </si>
  <si>
    <t>Total Hours of Operation</t>
  </si>
  <si>
    <t>Avg Hourly Transfer Rate</t>
  </si>
  <si>
    <t>J</t>
  </si>
  <si>
    <t>K</t>
  </si>
  <si>
    <t>L</t>
  </si>
  <si>
    <t>Pasted Plates Line 1</t>
  </si>
  <si>
    <t xml:space="preserve">Pasted Plates Line 3 </t>
  </si>
  <si>
    <t>E</t>
  </si>
  <si>
    <t>F</t>
  </si>
  <si>
    <t>G</t>
  </si>
  <si>
    <t>H</t>
  </si>
  <si>
    <t>R</t>
  </si>
  <si>
    <t>S</t>
  </si>
  <si>
    <t>T</t>
  </si>
  <si>
    <t>Avg.</t>
  </si>
  <si>
    <t>Paste Mixing</t>
  </si>
  <si>
    <t>Paste Lines</t>
  </si>
  <si>
    <t>Total Production</t>
  </si>
  <si>
    <t>Tons of Oxide Loaded Monthly</t>
  </si>
  <si>
    <t>Hours of Operation of Sovema Lead Pot</t>
  </si>
  <si>
    <t>Avg. Hourly Production Sovema Lead Pot</t>
  </si>
  <si>
    <t>U</t>
  </si>
  <si>
    <t>V</t>
  </si>
  <si>
    <t>W</t>
  </si>
  <si>
    <t>X</t>
  </si>
  <si>
    <t>Y</t>
  </si>
  <si>
    <t>Z</t>
  </si>
  <si>
    <t>Lead Processed Sovema Lead Pot</t>
  </si>
  <si>
    <t>Sovema (EU #42)</t>
  </si>
  <si>
    <t>Hardinge (EU #15)</t>
  </si>
  <si>
    <r>
      <t xml:space="preserve">Strip Casting </t>
    </r>
    <r>
      <rPr>
        <sz val="18"/>
        <rFont val="Arial"/>
        <family val="2"/>
      </rPr>
      <t>(EU #35)</t>
    </r>
  </si>
  <si>
    <r>
      <rPr>
        <b/>
        <sz val="10"/>
        <rFont val="Arial"/>
        <family val="2"/>
      </rPr>
      <t>SILO</t>
    </r>
    <r>
      <rPr>
        <sz val="10"/>
        <rFont val="Arial"/>
        <family val="0"/>
      </rPr>
      <t xml:space="preserve"> (EU #14)</t>
    </r>
  </si>
  <si>
    <r>
      <rPr>
        <b/>
        <sz val="11"/>
        <rFont val="Arial"/>
        <family val="2"/>
      </rPr>
      <t>PASTE 1</t>
    </r>
    <r>
      <rPr>
        <sz val="11"/>
        <rFont val="Arial"/>
        <family val="2"/>
      </rPr>
      <t xml:space="preserve"> (EU #34)</t>
    </r>
  </si>
  <si>
    <r>
      <rPr>
        <b/>
        <sz val="10"/>
        <rFont val="Arial"/>
        <family val="2"/>
      </rPr>
      <t>PASTE 3</t>
    </r>
    <r>
      <rPr>
        <sz val="10"/>
        <rFont val="Arial"/>
        <family val="2"/>
      </rPr>
      <t xml:space="preserve"> (EU #22)</t>
    </r>
  </si>
  <si>
    <r>
      <rPr>
        <b/>
        <sz val="10"/>
        <rFont val="Arial"/>
        <family val="2"/>
      </rPr>
      <t>MIXER 1 &amp; 3</t>
    </r>
    <r>
      <rPr>
        <sz val="10"/>
        <rFont val="Arial"/>
        <family val="0"/>
      </rPr>
      <t xml:space="preserve"> (EU #17)</t>
    </r>
  </si>
  <si>
    <t>PASTE 1 (EU #34)</t>
  </si>
  <si>
    <t>PASTE 2 (EU #22)</t>
  </si>
  <si>
    <t>COS #1 (EU #2)</t>
  </si>
  <si>
    <t>COS #2 (EU #18)</t>
  </si>
  <si>
    <t>COS #3 (EU #20)</t>
  </si>
  <si>
    <t>COS #4 (EU #46)</t>
  </si>
  <si>
    <t>COS #5 (EU #45)</t>
  </si>
  <si>
    <r>
      <rPr>
        <b/>
        <sz val="10"/>
        <rFont val="Arial"/>
        <family val="2"/>
      </rPr>
      <t>TRIM DRY</t>
    </r>
    <r>
      <rPr>
        <sz val="10"/>
        <rFont val="Arial"/>
        <family val="2"/>
      </rPr>
      <t xml:space="preserve"> (EU #41)</t>
    </r>
  </si>
  <si>
    <r>
      <rPr>
        <b/>
        <sz val="10"/>
        <rFont val="Arial"/>
        <family val="2"/>
      </rPr>
      <t>SOVEMA POT</t>
    </r>
    <r>
      <rPr>
        <sz val="10"/>
        <rFont val="Arial"/>
        <family val="2"/>
      </rPr>
      <t xml:space="preserve"> (EU #43)</t>
    </r>
  </si>
  <si>
    <t>Decoupled Stackers</t>
  </si>
  <si>
    <t>*COS #4 was moved to COS #3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</si>
</sst>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[$-409]dddd\,\ mmmm\ dd\,\ yyyy"/>
    <numFmt numFmtId="176" formatCode="#,##0.0;[Red]#,##0.0"/>
    <numFmt numFmtId="177" formatCode="_(* #,##0.000_);_(* \(#,##0.000\);_(* &quot;-&quot;???_);_(@_)"/>
    <numFmt numFmtId="178" formatCode="_(* #,##0.0_);_(* \(#,##0.0\);_(* &quot;-&quot;?_);_(@_)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[$-409]h:mm:ss\ AM/PM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42" applyNumberFormat="1" applyFont="1" applyAlignment="1">
      <alignment wrapText="1"/>
    </xf>
    <xf numFmtId="166" fontId="0" fillId="0" borderId="0" xfId="42" applyNumberFormat="1" applyFont="1" applyAlignment="1">
      <alignment wrapText="1"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4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 wrapText="1"/>
    </xf>
    <xf numFmtId="166" fontId="8" fillId="0" borderId="0" xfId="42" applyNumberFormat="1" applyFont="1" applyAlignment="1">
      <alignment/>
    </xf>
    <xf numFmtId="166" fontId="0" fillId="0" borderId="0" xfId="42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wrapText="1"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66" fontId="11" fillId="0" borderId="0" xfId="42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66" fontId="12" fillId="0" borderId="0" xfId="42" applyNumberFormat="1" applyFont="1" applyAlignment="1">
      <alignment/>
    </xf>
    <xf numFmtId="166" fontId="11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6" fontId="13" fillId="0" borderId="0" xfId="42" applyNumberFormat="1" applyFont="1" applyAlignment="1">
      <alignment horizontal="center"/>
    </xf>
    <xf numFmtId="1" fontId="13" fillId="0" borderId="0" xfId="42" applyNumberFormat="1" applyFont="1" applyAlignment="1">
      <alignment horizontal="center"/>
    </xf>
    <xf numFmtId="166" fontId="11" fillId="0" borderId="0" xfId="42" applyNumberFormat="1" applyFont="1" applyAlignment="1">
      <alignment horizontal="center"/>
    </xf>
    <xf numFmtId="1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/>
    </xf>
    <xf numFmtId="166" fontId="14" fillId="0" borderId="0" xfId="42" applyNumberFormat="1" applyFont="1" applyAlignment="1">
      <alignment/>
    </xf>
    <xf numFmtId="0" fontId="14" fillId="0" borderId="0" xfId="0" applyFont="1" applyAlignment="1">
      <alignment/>
    </xf>
    <xf numFmtId="3" fontId="9" fillId="0" borderId="0" xfId="42" applyNumberFormat="1" applyFont="1" applyAlignment="1">
      <alignment horizontal="center"/>
    </xf>
    <xf numFmtId="166" fontId="9" fillId="0" borderId="0" xfId="42" applyNumberFormat="1" applyFont="1" applyAlignment="1">
      <alignment horizontal="center"/>
    </xf>
    <xf numFmtId="2" fontId="9" fillId="0" borderId="0" xfId="42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166" fontId="10" fillId="0" borderId="0" xfId="42" applyNumberFormat="1" applyFont="1" applyAlignment="1">
      <alignment horizontal="center"/>
    </xf>
    <xf numFmtId="166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32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6" fontId="0" fillId="33" borderId="0" xfId="42" applyNumberFormat="1" applyFill="1" applyAlignment="1">
      <alignment/>
    </xf>
    <xf numFmtId="166" fontId="0" fillId="0" borderId="0" xfId="0" applyNumberFormat="1" applyFill="1" applyAlignment="1">
      <alignment/>
    </xf>
    <xf numFmtId="166" fontId="10" fillId="33" borderId="0" xfId="42" applyNumberFormat="1" applyFont="1" applyFill="1" applyAlignment="1">
      <alignment horizontal="center" wrapText="1"/>
    </xf>
    <xf numFmtId="166" fontId="10" fillId="34" borderId="0" xfId="42" applyNumberFormat="1" applyFont="1" applyFill="1" applyAlignment="1">
      <alignment horizontal="center" wrapText="1"/>
    </xf>
    <xf numFmtId="166" fontId="10" fillId="35" borderId="0" xfId="42" applyNumberFormat="1" applyFont="1" applyFill="1" applyAlignment="1">
      <alignment horizontal="center" wrapText="1"/>
    </xf>
    <xf numFmtId="166" fontId="0" fillId="36" borderId="0" xfId="42" applyNumberFormat="1" applyFill="1" applyAlignment="1">
      <alignment/>
    </xf>
    <xf numFmtId="166" fontId="0" fillId="23" borderId="0" xfId="42" applyNumberFormat="1" applyFill="1" applyAlignment="1">
      <alignment/>
    </xf>
    <xf numFmtId="166" fontId="0" fillId="34" borderId="0" xfId="42" applyNumberFormat="1" applyFill="1" applyAlignment="1">
      <alignment/>
    </xf>
    <xf numFmtId="166" fontId="0" fillId="35" borderId="0" xfId="42" applyNumberFormat="1" applyFill="1" applyAlignment="1">
      <alignment/>
    </xf>
    <xf numFmtId="166" fontId="0" fillId="34" borderId="0" xfId="0" applyNumberFormat="1" applyFill="1" applyAlignment="1">
      <alignment/>
    </xf>
    <xf numFmtId="166" fontId="0" fillId="34" borderId="0" xfId="42" applyNumberFormat="1" applyFont="1" applyFill="1" applyAlignment="1">
      <alignment/>
    </xf>
    <xf numFmtId="0" fontId="0" fillId="0" borderId="0" xfId="0" applyFill="1" applyAlignment="1">
      <alignment/>
    </xf>
    <xf numFmtId="166" fontId="10" fillId="36" borderId="0" xfId="42" applyNumberFormat="1" applyFont="1" applyFill="1" applyAlignment="1">
      <alignment horizontal="center" wrapText="1"/>
    </xf>
    <xf numFmtId="166" fontId="10" fillId="0" borderId="0" xfId="42" applyNumberFormat="1" applyFont="1" applyAlignment="1">
      <alignment horizontal="center" wrapText="1"/>
    </xf>
    <xf numFmtId="166" fontId="16" fillId="0" borderId="0" xfId="42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6" fontId="10" fillId="33" borderId="0" xfId="42" applyNumberFormat="1" applyFont="1" applyFill="1" applyAlignment="1">
      <alignment horizontal="center"/>
    </xf>
    <xf numFmtId="166" fontId="0" fillId="34" borderId="0" xfId="42" applyNumberFormat="1" applyFont="1" applyFill="1" applyAlignment="1">
      <alignment horizontal="center"/>
    </xf>
    <xf numFmtId="166" fontId="0" fillId="0" borderId="0" xfId="42" applyNumberFormat="1" applyFont="1" applyAlignment="1">
      <alignment horizontal="center"/>
    </xf>
    <xf numFmtId="166" fontId="0" fillId="0" borderId="0" xfId="42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12.140625" style="0" customWidth="1"/>
    <col min="2" max="2" width="11.28125" style="4" bestFit="1" customWidth="1"/>
    <col min="3" max="3" width="10.57421875" style="15" bestFit="1" customWidth="1"/>
    <col min="5" max="5" width="10.28125" style="0" customWidth="1"/>
    <col min="6" max="6" width="10.7109375" style="13" bestFit="1" customWidth="1"/>
    <col min="7" max="7" width="8.7109375" style="0" customWidth="1"/>
  </cols>
  <sheetData>
    <row r="1" spans="1:7" ht="23.25">
      <c r="A1" s="65" t="s">
        <v>79</v>
      </c>
      <c r="B1" s="66"/>
      <c r="C1" s="66"/>
      <c r="D1" s="66"/>
      <c r="E1" s="66"/>
      <c r="F1" s="66"/>
      <c r="G1" s="66"/>
    </row>
    <row r="2" spans="2:6" s="1" customFormat="1" ht="45" customHeight="1">
      <c r="B2" s="3" t="s">
        <v>31</v>
      </c>
      <c r="C2" s="16" t="s">
        <v>32</v>
      </c>
      <c r="D2" s="64" t="s">
        <v>13</v>
      </c>
      <c r="E2" s="1" t="s">
        <v>27</v>
      </c>
      <c r="F2" s="14" t="s">
        <v>43</v>
      </c>
    </row>
    <row r="3" spans="2:6" s="1" customFormat="1" ht="18">
      <c r="B3" s="3"/>
      <c r="C3" s="34" t="s">
        <v>39</v>
      </c>
      <c r="D3" s="35" t="s">
        <v>40</v>
      </c>
      <c r="E3" s="35" t="s">
        <v>41</v>
      </c>
      <c r="F3" s="36" t="s">
        <v>42</v>
      </c>
    </row>
    <row r="5" ht="18.75">
      <c r="A5" s="25">
        <v>2010</v>
      </c>
    </row>
    <row r="6" spans="1:8" ht="15.75">
      <c r="A6" s="31" t="s">
        <v>0</v>
      </c>
      <c r="B6" s="4">
        <v>2675000</v>
      </c>
      <c r="C6" s="15">
        <f>B6*0.42</f>
        <v>1123500</v>
      </c>
      <c r="D6">
        <v>328</v>
      </c>
      <c r="E6" s="5">
        <f aca="true" t="shared" si="0" ref="E6:E17">C6/D6</f>
        <v>3425.3048780487807</v>
      </c>
      <c r="F6" s="13">
        <v>5554.528</v>
      </c>
      <c r="H6" s="63"/>
    </row>
    <row r="7" spans="1:8" ht="15.75">
      <c r="A7" s="31" t="s">
        <v>1</v>
      </c>
      <c r="B7" s="4">
        <v>1790200</v>
      </c>
      <c r="C7" s="15">
        <f>B7*0.42</f>
        <v>751884</v>
      </c>
      <c r="D7">
        <v>216</v>
      </c>
      <c r="E7" s="5">
        <f t="shared" si="0"/>
        <v>3480.9444444444443</v>
      </c>
      <c r="F7" s="13">
        <v>5543.944</v>
      </c>
      <c r="H7" s="63"/>
    </row>
    <row r="8" spans="1:8" ht="15.75">
      <c r="A8" s="31" t="s">
        <v>2</v>
      </c>
      <c r="B8" s="4">
        <v>2162800</v>
      </c>
      <c r="C8" s="15">
        <f>B8*0.42</f>
        <v>908376</v>
      </c>
      <c r="D8">
        <v>264</v>
      </c>
      <c r="E8" s="5">
        <f t="shared" si="0"/>
        <v>3440.818181818182</v>
      </c>
      <c r="F8" s="13">
        <v>5577.712</v>
      </c>
      <c r="H8" s="63"/>
    </row>
    <row r="9" spans="1:8" ht="15.75">
      <c r="A9" s="31" t="s">
        <v>3</v>
      </c>
      <c r="B9" s="4">
        <v>2032600</v>
      </c>
      <c r="C9" s="15">
        <f aca="true" t="shared" si="1" ref="C9:C17">B9*0.4</f>
        <v>813040</v>
      </c>
      <c r="D9">
        <v>280</v>
      </c>
      <c r="E9" s="5">
        <f t="shared" si="0"/>
        <v>2903.714285714286</v>
      </c>
      <c r="F9" s="13">
        <v>5601.872</v>
      </c>
      <c r="H9" s="63"/>
    </row>
    <row r="10" spans="1:8" ht="15.75">
      <c r="A10" s="31" t="s">
        <v>6</v>
      </c>
      <c r="B10" s="4">
        <v>2115600</v>
      </c>
      <c r="C10" s="15">
        <f t="shared" si="1"/>
        <v>846240</v>
      </c>
      <c r="D10">
        <v>296</v>
      </c>
      <c r="E10" s="5">
        <f t="shared" si="0"/>
        <v>2858.9189189189187</v>
      </c>
      <c r="F10" s="13">
        <v>5592.432000000001</v>
      </c>
      <c r="H10" s="63"/>
    </row>
    <row r="11" spans="1:8" ht="15.75">
      <c r="A11" s="31" t="s">
        <v>4</v>
      </c>
      <c r="B11" s="4">
        <v>2332000</v>
      </c>
      <c r="C11" s="15">
        <f t="shared" si="1"/>
        <v>932800</v>
      </c>
      <c r="D11">
        <v>288</v>
      </c>
      <c r="E11" s="5">
        <f t="shared" si="0"/>
        <v>3238.8888888888887</v>
      </c>
      <c r="F11" s="13">
        <v>5639.112000000001</v>
      </c>
      <c r="H11" s="63"/>
    </row>
    <row r="12" spans="1:8" ht="15.75">
      <c r="A12" s="31" t="s">
        <v>5</v>
      </c>
      <c r="B12" s="4">
        <v>2850200</v>
      </c>
      <c r="C12" s="15">
        <f t="shared" si="1"/>
        <v>1140080</v>
      </c>
      <c r="D12">
        <v>368</v>
      </c>
      <c r="E12" s="5">
        <f t="shared" si="0"/>
        <v>3098.0434782608695</v>
      </c>
      <c r="F12" s="13">
        <v>5730.272000000001</v>
      </c>
      <c r="H12" s="63"/>
    </row>
    <row r="13" spans="1:8" ht="15.75">
      <c r="A13" s="31" t="s">
        <v>7</v>
      </c>
      <c r="B13" s="4">
        <v>2974500</v>
      </c>
      <c r="C13" s="15">
        <f t="shared" si="1"/>
        <v>1189800</v>
      </c>
      <c r="D13">
        <v>344</v>
      </c>
      <c r="E13" s="5">
        <f t="shared" si="0"/>
        <v>3458.720930232558</v>
      </c>
      <c r="F13" s="13">
        <v>5928.1720000000005</v>
      </c>
      <c r="H13" s="63"/>
    </row>
    <row r="14" spans="1:8" ht="15.75">
      <c r="A14" s="31" t="s">
        <v>8</v>
      </c>
      <c r="B14" s="4">
        <v>3118400</v>
      </c>
      <c r="C14" s="15">
        <f t="shared" si="1"/>
        <v>1247360</v>
      </c>
      <c r="D14">
        <v>360</v>
      </c>
      <c r="E14" s="5">
        <f t="shared" si="0"/>
        <v>3464.8888888888887</v>
      </c>
      <c r="F14" s="13">
        <v>6047.252</v>
      </c>
      <c r="H14" s="63"/>
    </row>
    <row r="15" spans="1:8" ht="15.75">
      <c r="A15" s="31" t="s">
        <v>9</v>
      </c>
      <c r="B15" s="4">
        <v>3555200</v>
      </c>
      <c r="C15" s="15">
        <f t="shared" si="1"/>
        <v>1422080</v>
      </c>
      <c r="D15">
        <v>400</v>
      </c>
      <c r="E15" s="5">
        <f t="shared" si="0"/>
        <v>3555.2</v>
      </c>
      <c r="F15" s="13">
        <v>6166.652</v>
      </c>
      <c r="H15" s="63"/>
    </row>
    <row r="16" spans="1:8" ht="15.75">
      <c r="A16" s="31" t="s">
        <v>10</v>
      </c>
      <c r="B16" s="4">
        <v>2937200</v>
      </c>
      <c r="C16" s="15">
        <f t="shared" si="1"/>
        <v>1174880</v>
      </c>
      <c r="D16">
        <v>344</v>
      </c>
      <c r="E16" s="5">
        <f t="shared" si="0"/>
        <v>3415.3488372093025</v>
      </c>
      <c r="F16" s="13">
        <v>6258.692</v>
      </c>
      <c r="H16" s="63"/>
    </row>
    <row r="17" spans="1:8" ht="15.75">
      <c r="A17" s="31" t="s">
        <v>11</v>
      </c>
      <c r="B17" s="4">
        <v>2799700</v>
      </c>
      <c r="C17" s="15">
        <f t="shared" si="1"/>
        <v>1119880</v>
      </c>
      <c r="D17">
        <v>368</v>
      </c>
      <c r="E17" s="5">
        <f t="shared" si="0"/>
        <v>3043.1521739130435</v>
      </c>
      <c r="F17" s="13">
        <v>6334.952</v>
      </c>
      <c r="H17" s="63"/>
    </row>
    <row r="18" spans="2:8" ht="12.75">
      <c r="B18" s="4">
        <f>SUM(B6:B17)</f>
        <v>31343400</v>
      </c>
      <c r="C18" s="15">
        <f>SUM(C6:C17)</f>
        <v>12669920</v>
      </c>
      <c r="D18" s="4">
        <f>SUM(D6:D17)</f>
        <v>3856</v>
      </c>
      <c r="E18" s="5">
        <f>C18/D18</f>
        <v>3285.7676348547716</v>
      </c>
      <c r="H18" s="63"/>
    </row>
    <row r="19" ht="12.75">
      <c r="H19" s="63"/>
    </row>
    <row r="20" ht="12.75">
      <c r="H20" s="63"/>
    </row>
    <row r="21" spans="1:8" ht="18.75">
      <c r="A21" s="25">
        <v>2011</v>
      </c>
      <c r="F21" s="13">
        <v>6334.95</v>
      </c>
      <c r="H21" s="63"/>
    </row>
    <row r="22" spans="1:8" ht="15.75">
      <c r="A22" s="31" t="s">
        <v>0</v>
      </c>
      <c r="B22" s="42">
        <v>3204400</v>
      </c>
      <c r="C22" s="15">
        <f>B22*0.42</f>
        <v>1345848</v>
      </c>
      <c r="D22" s="43">
        <v>384</v>
      </c>
      <c r="E22" s="5">
        <f aca="true" t="shared" si="2" ref="E22:E33">C22/D22</f>
        <v>3504.8125</v>
      </c>
      <c r="F22" s="13">
        <f aca="true" t="shared" si="3" ref="F22:F33">(F21+((C22-C7)/2000))</f>
        <v>6631.932</v>
      </c>
      <c r="H22" s="63"/>
    </row>
    <row r="23" spans="1:8" ht="15.75">
      <c r="A23" s="31" t="s">
        <v>1</v>
      </c>
      <c r="B23" s="42">
        <v>2585000</v>
      </c>
      <c r="C23" s="15">
        <f>B23*0.42</f>
        <v>1085700</v>
      </c>
      <c r="D23" s="43">
        <v>304</v>
      </c>
      <c r="E23" s="5">
        <f t="shared" si="2"/>
        <v>3571.3815789473683</v>
      </c>
      <c r="F23" s="13">
        <f t="shared" si="3"/>
        <v>6720.594</v>
      </c>
      <c r="H23" s="63"/>
    </row>
    <row r="24" spans="1:6" ht="15.75">
      <c r="A24" s="31" t="s">
        <v>2</v>
      </c>
      <c r="B24" s="42">
        <v>2377400</v>
      </c>
      <c r="C24" s="15">
        <f>B24*0.42</f>
        <v>998508</v>
      </c>
      <c r="D24" s="43">
        <v>304</v>
      </c>
      <c r="E24" s="5">
        <f t="shared" si="2"/>
        <v>3284.565789473684</v>
      </c>
      <c r="F24" s="13">
        <f t="shared" si="3"/>
        <v>6813.328</v>
      </c>
    </row>
    <row r="25" spans="1:6" ht="15.75">
      <c r="A25" s="31" t="s">
        <v>3</v>
      </c>
      <c r="B25" s="42">
        <v>1992000</v>
      </c>
      <c r="C25" s="15">
        <f aca="true" t="shared" si="4" ref="C25:C33">B25*0.4</f>
        <v>796800</v>
      </c>
      <c r="D25" s="43">
        <v>240</v>
      </c>
      <c r="E25" s="5">
        <f t="shared" si="2"/>
        <v>3320</v>
      </c>
      <c r="F25" s="13">
        <f t="shared" si="3"/>
        <v>6788.608</v>
      </c>
    </row>
    <row r="26" spans="1:6" ht="15.75">
      <c r="A26" s="31" t="s">
        <v>6</v>
      </c>
      <c r="B26" s="42">
        <v>2362200</v>
      </c>
      <c r="C26" s="15">
        <f t="shared" si="4"/>
        <v>944880</v>
      </c>
      <c r="D26" s="43">
        <v>328</v>
      </c>
      <c r="E26" s="5">
        <f t="shared" si="2"/>
        <v>2880.731707317073</v>
      </c>
      <c r="F26" s="13">
        <f t="shared" si="3"/>
        <v>6794.648</v>
      </c>
    </row>
    <row r="27" spans="1:6" ht="15.75">
      <c r="A27" s="31" t="s">
        <v>4</v>
      </c>
      <c r="B27" s="42">
        <v>2407400</v>
      </c>
      <c r="C27" s="15">
        <f t="shared" si="4"/>
        <v>962960</v>
      </c>
      <c r="D27" s="43">
        <v>296</v>
      </c>
      <c r="E27" s="5">
        <f t="shared" si="2"/>
        <v>3253.2432432432433</v>
      </c>
      <c r="F27" s="13">
        <f t="shared" si="3"/>
        <v>6706.088</v>
      </c>
    </row>
    <row r="28" spans="1:6" ht="15.75">
      <c r="A28" s="31" t="s">
        <v>5</v>
      </c>
      <c r="B28" s="42"/>
      <c r="C28" s="15">
        <f t="shared" si="4"/>
        <v>0</v>
      </c>
      <c r="D28" s="43"/>
      <c r="E28" s="5" t="e">
        <f t="shared" si="2"/>
        <v>#DIV/0!</v>
      </c>
      <c r="F28" s="13">
        <f t="shared" si="3"/>
        <v>6111.188</v>
      </c>
    </row>
    <row r="29" spans="1:6" ht="15.75">
      <c r="A29" s="31" t="s">
        <v>7</v>
      </c>
      <c r="B29" s="42"/>
      <c r="C29" s="15">
        <f t="shared" si="4"/>
        <v>0</v>
      </c>
      <c r="D29" s="43"/>
      <c r="E29" s="5" t="e">
        <f t="shared" si="2"/>
        <v>#DIV/0!</v>
      </c>
      <c r="F29" s="13">
        <f t="shared" si="3"/>
        <v>5487.508</v>
      </c>
    </row>
    <row r="30" spans="1:6" ht="15.75">
      <c r="A30" s="31" t="s">
        <v>8</v>
      </c>
      <c r="B30" s="42"/>
      <c r="C30" s="15">
        <f t="shared" si="4"/>
        <v>0</v>
      </c>
      <c r="D30" s="43"/>
      <c r="E30" s="5" t="e">
        <f t="shared" si="2"/>
        <v>#DIV/0!</v>
      </c>
      <c r="F30" s="13">
        <f t="shared" si="3"/>
        <v>4776.468</v>
      </c>
    </row>
    <row r="31" spans="1:6" ht="15.75">
      <c r="A31" s="31" t="s">
        <v>9</v>
      </c>
      <c r="B31" s="42"/>
      <c r="C31" s="15">
        <f t="shared" si="4"/>
        <v>0</v>
      </c>
      <c r="D31" s="43"/>
      <c r="E31" s="5" t="e">
        <f t="shared" si="2"/>
        <v>#DIV/0!</v>
      </c>
      <c r="F31" s="13">
        <f t="shared" si="3"/>
        <v>4189.028</v>
      </c>
    </row>
    <row r="32" spans="1:6" ht="15.75">
      <c r="A32" s="31" t="s">
        <v>10</v>
      </c>
      <c r="B32" s="42"/>
      <c r="C32" s="15">
        <f t="shared" si="4"/>
        <v>0</v>
      </c>
      <c r="D32" s="43"/>
      <c r="E32" s="5" t="e">
        <f t="shared" si="2"/>
        <v>#DIV/0!</v>
      </c>
      <c r="F32" s="13">
        <f t="shared" si="3"/>
        <v>3629.088</v>
      </c>
    </row>
    <row r="33" spans="1:6" ht="15.75">
      <c r="A33" s="31" t="s">
        <v>11</v>
      </c>
      <c r="B33" s="42"/>
      <c r="C33" s="15">
        <f t="shared" si="4"/>
        <v>0</v>
      </c>
      <c r="D33" s="43"/>
      <c r="E33" s="5" t="e">
        <f t="shared" si="2"/>
        <v>#DIV/0!</v>
      </c>
      <c r="F33" s="13">
        <f t="shared" si="3"/>
        <v>-2705.872</v>
      </c>
    </row>
    <row r="34" spans="2:5" ht="12.75">
      <c r="B34" s="4">
        <f>SUM(B22:B33)</f>
        <v>14928400</v>
      </c>
      <c r="C34" s="15">
        <f>SUM(C22:C33)</f>
        <v>6134696</v>
      </c>
      <c r="D34" s="4">
        <f>SUM(D22:D33)</f>
        <v>1856</v>
      </c>
      <c r="E34" s="5">
        <f>C34/D34</f>
        <v>3305.331896551724</v>
      </c>
    </row>
  </sheetData>
  <sheetProtection/>
  <mergeCells count="1">
    <mergeCell ref="A1:G1"/>
  </mergeCells>
  <printOptions/>
  <pageMargins left="1.69" right="1" top="1" bottom="1" header="0.5" footer="0.5"/>
  <pageSetup horizontalDpi="300" verticalDpi="300" orientation="portrait" scale="90" r:id="rId3"/>
  <rowBreaks count="1" manualBreakCount="1">
    <brk id="41" max="25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0.7109375" style="0" customWidth="1"/>
    <col min="2" max="2" width="11.28125" style="0" bestFit="1" customWidth="1"/>
    <col min="4" max="4" width="13.00390625" style="0" customWidth="1"/>
    <col min="5" max="5" width="3.8515625" style="0" customWidth="1"/>
    <col min="6" max="6" width="12.421875" style="0" customWidth="1"/>
    <col min="7" max="7" width="10.140625" style="0" bestFit="1" customWidth="1"/>
    <col min="8" max="8" width="12.421875" style="0" customWidth="1"/>
    <col min="9" max="9" width="4.00390625" style="0" customWidth="1"/>
    <col min="10" max="10" width="13.140625" style="12" customWidth="1"/>
    <col min="11" max="11" width="5.00390625" style="0" customWidth="1"/>
    <col min="12" max="12" width="12.00390625" style="0" customWidth="1"/>
    <col min="13" max="13" width="11.140625" style="0" customWidth="1"/>
    <col min="14" max="14" width="14.57421875" style="0" customWidth="1"/>
  </cols>
  <sheetData>
    <row r="1" spans="2:14" s="1" customFormat="1" ht="53.25" customHeight="1">
      <c r="B1" s="38" t="s">
        <v>77</v>
      </c>
      <c r="C1" s="1" t="s">
        <v>13</v>
      </c>
      <c r="D1" s="1" t="s">
        <v>17</v>
      </c>
      <c r="F1" s="38" t="s">
        <v>78</v>
      </c>
      <c r="G1" s="1" t="s">
        <v>13</v>
      </c>
      <c r="H1" s="1" t="s">
        <v>17</v>
      </c>
      <c r="J1" s="39" t="s">
        <v>66</v>
      </c>
      <c r="L1" s="3" t="s">
        <v>18</v>
      </c>
      <c r="M1" s="1" t="s">
        <v>19</v>
      </c>
      <c r="N1" s="2"/>
    </row>
    <row r="2" spans="2:14" s="1" customFormat="1" ht="18.75">
      <c r="B2" s="25" t="s">
        <v>44</v>
      </c>
      <c r="C2" s="25" t="s">
        <v>51</v>
      </c>
      <c r="D2" s="25" t="s">
        <v>52</v>
      </c>
      <c r="E2" s="25"/>
      <c r="F2" s="25" t="s">
        <v>44</v>
      </c>
      <c r="G2" s="25" t="s">
        <v>51</v>
      </c>
      <c r="H2" s="25" t="s">
        <v>52</v>
      </c>
      <c r="I2" s="25"/>
      <c r="J2" s="37"/>
      <c r="K2" s="25"/>
      <c r="L2" s="25" t="s">
        <v>53</v>
      </c>
      <c r="M2" s="25" t="s">
        <v>53</v>
      </c>
      <c r="N2" s="2"/>
    </row>
    <row r="4" ht="18.75">
      <c r="A4" s="29">
        <v>2010</v>
      </c>
    </row>
    <row r="5" spans="1:13" ht="15.75">
      <c r="A5" s="24" t="s">
        <v>0</v>
      </c>
      <c r="B5" s="12">
        <v>1259458.568962</v>
      </c>
      <c r="C5">
        <v>720</v>
      </c>
      <c r="D5" s="4">
        <f aca="true" t="shared" si="0" ref="D5:D17">B5/C5</f>
        <v>1749.2480124472224</v>
      </c>
      <c r="F5" s="12">
        <v>1542639.474804</v>
      </c>
      <c r="G5">
        <v>696</v>
      </c>
      <c r="H5" s="4">
        <f aca="true" t="shared" si="1" ref="H5:H17">F5/G5</f>
        <v>2216.4360270172415</v>
      </c>
      <c r="J5" s="12">
        <f aca="true" t="shared" si="2" ref="J5:J17">(B5+F5)</f>
        <v>2802098.0437660003</v>
      </c>
      <c r="K5" s="12"/>
      <c r="L5" s="12">
        <v>29430817.043766</v>
      </c>
      <c r="M5" s="6">
        <f aca="true" t="shared" si="3" ref="M5:M15">L5/2000</f>
        <v>14715.408521883</v>
      </c>
    </row>
    <row r="6" spans="1:13" ht="15.75">
      <c r="A6" s="24" t="s">
        <v>1</v>
      </c>
      <c r="B6" s="12">
        <v>953423.4410699998</v>
      </c>
      <c r="C6">
        <v>576</v>
      </c>
      <c r="D6" s="4">
        <f t="shared" si="0"/>
        <v>1655.2490296354163</v>
      </c>
      <c r="F6" s="12">
        <v>1600717.0762279998</v>
      </c>
      <c r="G6">
        <v>624</v>
      </c>
      <c r="H6" s="4">
        <f t="shared" si="1"/>
        <v>2565.2517247243586</v>
      </c>
      <c r="J6" s="12">
        <f t="shared" si="2"/>
        <v>2554140.5172979995</v>
      </c>
      <c r="K6" s="12"/>
      <c r="L6" s="12">
        <v>29778244.561063997</v>
      </c>
      <c r="M6" s="6">
        <f t="shared" si="3"/>
        <v>14889.122280532</v>
      </c>
    </row>
    <row r="7" spans="1:13" ht="15.75">
      <c r="A7" s="24" t="s">
        <v>2</v>
      </c>
      <c r="B7" s="12">
        <v>978475.2451620001</v>
      </c>
      <c r="C7">
        <v>600</v>
      </c>
      <c r="D7" s="4">
        <f t="shared" si="0"/>
        <v>1630.7920752700002</v>
      </c>
      <c r="F7" s="12">
        <v>1776645.669036</v>
      </c>
      <c r="G7">
        <v>696</v>
      </c>
      <c r="H7" s="4">
        <f t="shared" si="1"/>
        <v>2552.651823327586</v>
      </c>
      <c r="J7" s="12">
        <f t="shared" si="2"/>
        <v>2755120.914198</v>
      </c>
      <c r="K7" s="12"/>
      <c r="L7" s="12">
        <v>29781859.475261997</v>
      </c>
      <c r="M7" s="6">
        <f t="shared" si="3"/>
        <v>14890.929737630999</v>
      </c>
    </row>
    <row r="8" spans="1:13" ht="15.75">
      <c r="A8" s="24" t="s">
        <v>3</v>
      </c>
      <c r="B8" s="12">
        <v>1076614.272782</v>
      </c>
      <c r="C8">
        <v>672</v>
      </c>
      <c r="D8" s="4">
        <f t="shared" si="0"/>
        <v>1602.104572592262</v>
      </c>
      <c r="F8" s="12">
        <v>1593210.1612200006</v>
      </c>
      <c r="G8">
        <v>672</v>
      </c>
      <c r="H8" s="4">
        <f t="shared" si="1"/>
        <v>2370.8484541964294</v>
      </c>
      <c r="J8" s="12">
        <f t="shared" si="2"/>
        <v>2669824.434002001</v>
      </c>
      <c r="K8" s="12"/>
      <c r="L8" s="12">
        <v>30147767.909264</v>
      </c>
      <c r="M8" s="6">
        <f t="shared" si="3"/>
        <v>15073.883954632</v>
      </c>
    </row>
    <row r="9" spans="1:13" ht="15.75">
      <c r="A9" s="24" t="s">
        <v>6</v>
      </c>
      <c r="B9" s="12">
        <v>1179326.248768</v>
      </c>
      <c r="C9">
        <v>696</v>
      </c>
      <c r="D9" s="4">
        <f t="shared" si="0"/>
        <v>1694.4342654712643</v>
      </c>
      <c r="F9" s="12">
        <v>1790169.0566215995</v>
      </c>
      <c r="G9">
        <v>744</v>
      </c>
      <c r="H9" s="4">
        <f t="shared" si="1"/>
        <v>2406.1412051365583</v>
      </c>
      <c r="J9" s="12">
        <f t="shared" si="2"/>
        <v>2969495.3053895994</v>
      </c>
      <c r="L9" s="12">
        <v>30344896.214653596</v>
      </c>
      <c r="M9" s="6">
        <f t="shared" si="3"/>
        <v>15172.448107326798</v>
      </c>
    </row>
    <row r="10" spans="1:13" ht="15.75">
      <c r="A10" s="24" t="s">
        <v>4</v>
      </c>
      <c r="B10" s="12">
        <v>1170575.8957640002</v>
      </c>
      <c r="C10">
        <v>696</v>
      </c>
      <c r="D10" s="4">
        <f t="shared" si="0"/>
        <v>1681.8619192011497</v>
      </c>
      <c r="F10" s="12">
        <v>1583794.5373288002</v>
      </c>
      <c r="G10">
        <v>720</v>
      </c>
      <c r="H10" s="4">
        <f t="shared" si="1"/>
        <v>2199.7146351788892</v>
      </c>
      <c r="J10" s="12">
        <f t="shared" si="2"/>
        <v>2754370.4330928004</v>
      </c>
      <c r="L10" s="12">
        <v>30702114.647746395</v>
      </c>
      <c r="M10" s="6">
        <f t="shared" si="3"/>
        <v>15351.057323873198</v>
      </c>
    </row>
    <row r="11" spans="1:13" ht="15.75">
      <c r="A11" s="24" t="s">
        <v>5</v>
      </c>
      <c r="B11" s="12">
        <v>923376</v>
      </c>
      <c r="C11">
        <v>572</v>
      </c>
      <c r="D11" s="4">
        <f t="shared" si="0"/>
        <v>1614.2937062937062</v>
      </c>
      <c r="F11" s="12">
        <v>1453876</v>
      </c>
      <c r="G11">
        <v>696</v>
      </c>
      <c r="H11" s="4">
        <f t="shared" si="1"/>
        <v>2088.902298850575</v>
      </c>
      <c r="J11" s="12">
        <f t="shared" si="2"/>
        <v>2377252</v>
      </c>
      <c r="L11" s="12">
        <v>30674310.647746395</v>
      </c>
      <c r="M11" s="6">
        <f t="shared" si="3"/>
        <v>15337.155323873198</v>
      </c>
    </row>
    <row r="12" spans="1:13" ht="15.75">
      <c r="A12" s="24" t="s">
        <v>7</v>
      </c>
      <c r="B12" s="12">
        <v>1402470.77015</v>
      </c>
      <c r="C12">
        <v>744</v>
      </c>
      <c r="D12" s="4">
        <f t="shared" si="0"/>
        <v>1885.0413577284946</v>
      </c>
      <c r="F12" s="12">
        <v>1712762.8322168004</v>
      </c>
      <c r="G12">
        <v>744</v>
      </c>
      <c r="H12" s="4">
        <f t="shared" si="1"/>
        <v>2302.1005809365597</v>
      </c>
      <c r="J12" s="12">
        <f t="shared" si="2"/>
        <v>3115233.6023668004</v>
      </c>
      <c r="L12" s="12">
        <v>31656869.250113197</v>
      </c>
      <c r="M12" s="6">
        <f t="shared" si="3"/>
        <v>15828.434625056598</v>
      </c>
    </row>
    <row r="13" spans="1:13" ht="15.75">
      <c r="A13" s="24" t="s">
        <v>8</v>
      </c>
      <c r="B13" s="12">
        <v>1288968.655818</v>
      </c>
      <c r="C13">
        <v>720</v>
      </c>
      <c r="D13" s="4">
        <f t="shared" si="0"/>
        <v>1790.2342441916667</v>
      </c>
      <c r="F13" s="12">
        <v>1720006.7527248003</v>
      </c>
      <c r="G13">
        <v>720</v>
      </c>
      <c r="H13" s="4">
        <f t="shared" si="1"/>
        <v>2388.8982676733335</v>
      </c>
      <c r="J13" s="12">
        <f t="shared" si="2"/>
        <v>3008975.4085428</v>
      </c>
      <c r="L13" s="12">
        <v>32557364.658655997</v>
      </c>
      <c r="M13" s="6">
        <f t="shared" si="3"/>
        <v>16278.682329328</v>
      </c>
    </row>
    <row r="14" spans="1:13" ht="15.75">
      <c r="A14" s="24" t="s">
        <v>9</v>
      </c>
      <c r="B14" s="12">
        <v>1362326.2376919999</v>
      </c>
      <c r="C14">
        <v>744</v>
      </c>
      <c r="D14" s="4">
        <f t="shared" si="0"/>
        <v>1831.0836528118277</v>
      </c>
      <c r="F14" s="12">
        <v>1747576.5713576</v>
      </c>
      <c r="G14">
        <v>744</v>
      </c>
      <c r="H14" s="4">
        <f t="shared" si="1"/>
        <v>2348.893241072043</v>
      </c>
      <c r="J14" s="12">
        <f t="shared" si="2"/>
        <v>3109902.8090496</v>
      </c>
      <c r="L14" s="12">
        <v>32997941.467705596</v>
      </c>
      <c r="M14" s="6">
        <f t="shared" si="3"/>
        <v>16498.9707338528</v>
      </c>
    </row>
    <row r="15" spans="1:13" ht="15.75">
      <c r="A15" s="24" t="s">
        <v>10</v>
      </c>
      <c r="B15" s="12">
        <v>1270548.521038</v>
      </c>
      <c r="C15">
        <v>672</v>
      </c>
      <c r="D15" s="4">
        <f t="shared" si="0"/>
        <v>1890.6972039255952</v>
      </c>
      <c r="F15" s="12">
        <v>1665387.0029868002</v>
      </c>
      <c r="G15">
        <v>720</v>
      </c>
      <c r="H15" s="4">
        <f t="shared" si="1"/>
        <v>2313.0375041483335</v>
      </c>
      <c r="J15" s="12">
        <f t="shared" si="2"/>
        <v>2935935.5240248004</v>
      </c>
      <c r="L15" s="12">
        <v>33461736.991730396</v>
      </c>
      <c r="M15" s="6">
        <f t="shared" si="3"/>
        <v>16730.868495865197</v>
      </c>
    </row>
    <row r="16" spans="1:12" ht="15.75">
      <c r="A16" s="24" t="s">
        <v>11</v>
      </c>
      <c r="B16" s="12">
        <v>1282469.535734</v>
      </c>
      <c r="C16">
        <v>684</v>
      </c>
      <c r="D16" s="4">
        <f t="shared" si="0"/>
        <v>1874.955461599415</v>
      </c>
      <c r="F16" s="12">
        <v>1662326.5885891998</v>
      </c>
      <c r="G16">
        <v>696</v>
      </c>
      <c r="H16" s="4">
        <f t="shared" si="1"/>
        <v>2388.400270961494</v>
      </c>
      <c r="J16" s="12">
        <f t="shared" si="2"/>
        <v>2944796.1243231995</v>
      </c>
      <c r="L16" s="12">
        <v>33997145.116053596</v>
      </c>
    </row>
    <row r="17" spans="2:10" ht="12.75">
      <c r="B17" s="12">
        <f>SUM(B5:B16)</f>
        <v>14148033.39294</v>
      </c>
      <c r="C17">
        <f>SUM(C5:C16)</f>
        <v>8096</v>
      </c>
      <c r="D17" s="4">
        <f t="shared" si="0"/>
        <v>1747.5337688908103</v>
      </c>
      <c r="F17" s="12">
        <f>SUM(F5:F16)</f>
        <v>19849111.723113604</v>
      </c>
      <c r="G17">
        <f>SUM(G5:G16)</f>
        <v>8472</v>
      </c>
      <c r="H17" s="4">
        <f t="shared" si="1"/>
        <v>2342.9074271852696</v>
      </c>
      <c r="J17" s="12">
        <f t="shared" si="2"/>
        <v>33997145.1160536</v>
      </c>
    </row>
    <row r="22" spans="1:12" ht="18.75">
      <c r="A22" s="29">
        <v>2011</v>
      </c>
      <c r="L22">
        <v>33997145</v>
      </c>
    </row>
    <row r="23" spans="1:13" ht="15.75">
      <c r="A23" s="24" t="s">
        <v>0</v>
      </c>
      <c r="B23" s="45">
        <v>1357747.7749860003</v>
      </c>
      <c r="C23" s="59">
        <v>696</v>
      </c>
      <c r="D23" s="4">
        <f aca="true" t="shared" si="4" ref="D23:D35">B23/C23</f>
        <v>1950.7870330258625</v>
      </c>
      <c r="F23" s="45">
        <v>1738056.5984620003</v>
      </c>
      <c r="G23" s="59">
        <v>744</v>
      </c>
      <c r="H23" s="4">
        <f aca="true" t="shared" si="5" ref="H23:H35">F23/G23</f>
        <v>2336.0975785779574</v>
      </c>
      <c r="J23" s="12">
        <f aca="true" t="shared" si="6" ref="J23:J35">(B23+F23)</f>
        <v>3095804.3734480003</v>
      </c>
      <c r="K23" s="12"/>
      <c r="L23" s="12">
        <f aca="true" t="shared" si="7" ref="L23:L34">L22+(J23-J5)</f>
        <v>34290851.329682</v>
      </c>
      <c r="M23" s="6">
        <f aca="true" t="shared" si="8" ref="M23:M33">L23/2000</f>
        <v>17145.425664841</v>
      </c>
    </row>
    <row r="24" spans="1:13" ht="15.75">
      <c r="A24" s="24" t="s">
        <v>1</v>
      </c>
      <c r="B24" s="45">
        <v>1242369.7123410003</v>
      </c>
      <c r="C24" s="59">
        <v>672</v>
      </c>
      <c r="D24" s="4">
        <f t="shared" si="4"/>
        <v>1848.7644528883934</v>
      </c>
      <c r="F24" s="45">
        <v>1668926.4881655998</v>
      </c>
      <c r="G24" s="59">
        <v>672</v>
      </c>
      <c r="H24" s="4">
        <f t="shared" si="5"/>
        <v>2483.5215597702377</v>
      </c>
      <c r="J24" s="12">
        <f t="shared" si="6"/>
        <v>2911296.2005066</v>
      </c>
      <c r="K24" s="12"/>
      <c r="L24" s="12">
        <f t="shared" si="7"/>
        <v>34648007.0128906</v>
      </c>
      <c r="M24" s="6">
        <f t="shared" si="8"/>
        <v>17324.0035064453</v>
      </c>
    </row>
    <row r="25" spans="1:13" ht="15.75">
      <c r="A25" s="24" t="s">
        <v>2</v>
      </c>
      <c r="B25" s="45">
        <v>1281625.849378</v>
      </c>
      <c r="C25" s="59">
        <v>720</v>
      </c>
      <c r="D25" s="4">
        <f t="shared" si="4"/>
        <v>1780.035901913889</v>
      </c>
      <c r="F25" s="45">
        <v>1671846.1479067998</v>
      </c>
      <c r="G25" s="59">
        <v>720</v>
      </c>
      <c r="H25" s="4">
        <f t="shared" si="5"/>
        <v>2322.008538759444</v>
      </c>
      <c r="J25" s="12">
        <f t="shared" si="6"/>
        <v>2953471.9972848</v>
      </c>
      <c r="K25" s="12"/>
      <c r="L25" s="12">
        <f t="shared" si="7"/>
        <v>34846358.095977396</v>
      </c>
      <c r="M25" s="6">
        <f t="shared" si="8"/>
        <v>17423.1790479887</v>
      </c>
    </row>
    <row r="26" spans="1:13" ht="15.75">
      <c r="A26" s="24" t="s">
        <v>3</v>
      </c>
      <c r="B26" s="45">
        <v>1052871.1293219998</v>
      </c>
      <c r="C26" s="59">
        <v>624</v>
      </c>
      <c r="D26" s="4">
        <f t="shared" si="4"/>
        <v>1687.293476477564</v>
      </c>
      <c r="F26" s="45">
        <v>1529933.6845200004</v>
      </c>
      <c r="G26" s="59">
        <v>648</v>
      </c>
      <c r="H26" s="4">
        <f t="shared" si="5"/>
        <v>2361.008772407408</v>
      </c>
      <c r="J26" s="12">
        <f t="shared" si="6"/>
        <v>2582804.8138420004</v>
      </c>
      <c r="K26" s="12"/>
      <c r="L26" s="12">
        <f t="shared" si="7"/>
        <v>34759338.4758174</v>
      </c>
      <c r="M26" s="6">
        <f t="shared" si="8"/>
        <v>17379.6692379087</v>
      </c>
    </row>
    <row r="27" spans="1:13" ht="15.75">
      <c r="A27" s="24" t="s">
        <v>6</v>
      </c>
      <c r="B27" s="45">
        <v>1208874.2068320003</v>
      </c>
      <c r="C27" s="59">
        <v>720</v>
      </c>
      <c r="D27" s="4">
        <f t="shared" si="4"/>
        <v>1678.9919539333337</v>
      </c>
      <c r="F27" s="45">
        <v>1449660.8200652003</v>
      </c>
      <c r="G27" s="59">
        <v>744</v>
      </c>
      <c r="H27" s="4">
        <f t="shared" si="5"/>
        <v>1948.4688441736564</v>
      </c>
      <c r="J27" s="12">
        <f t="shared" si="6"/>
        <v>2658535.0268972004</v>
      </c>
      <c r="L27" s="12">
        <f t="shared" si="7"/>
        <v>34448378.197325</v>
      </c>
      <c r="M27" s="6">
        <f t="shared" si="8"/>
        <v>17224.1890986625</v>
      </c>
    </row>
    <row r="28" spans="1:13" ht="15.75">
      <c r="A28" s="24" t="s">
        <v>4</v>
      </c>
      <c r="B28" s="45">
        <v>1114876.9217958</v>
      </c>
      <c r="C28" s="59">
        <v>696</v>
      </c>
      <c r="D28" s="4">
        <f t="shared" si="4"/>
        <v>1601.8346577525863</v>
      </c>
      <c r="F28" s="45">
        <v>1443188.2308663605</v>
      </c>
      <c r="G28" s="59">
        <v>720</v>
      </c>
      <c r="H28" s="4">
        <f t="shared" si="5"/>
        <v>2004.4280984255006</v>
      </c>
      <c r="J28" s="12">
        <f t="shared" si="6"/>
        <v>2558065.152662161</v>
      </c>
      <c r="L28" s="12">
        <f t="shared" si="7"/>
        <v>34252072.91689436</v>
      </c>
      <c r="M28" s="6">
        <f t="shared" si="8"/>
        <v>17126.03645844718</v>
      </c>
    </row>
    <row r="29" spans="1:13" ht="15.75">
      <c r="A29" s="24" t="s">
        <v>5</v>
      </c>
      <c r="B29" s="45"/>
      <c r="C29" s="59"/>
      <c r="D29" s="4" t="e">
        <f t="shared" si="4"/>
        <v>#DIV/0!</v>
      </c>
      <c r="F29" s="45"/>
      <c r="G29" s="59"/>
      <c r="H29" s="4" t="e">
        <f t="shared" si="5"/>
        <v>#DIV/0!</v>
      </c>
      <c r="J29" s="12">
        <f t="shared" si="6"/>
        <v>0</v>
      </c>
      <c r="L29" s="12">
        <f t="shared" si="7"/>
        <v>31874820.91689436</v>
      </c>
      <c r="M29" s="6">
        <f t="shared" si="8"/>
        <v>15937.41045844718</v>
      </c>
    </row>
    <row r="30" spans="1:13" ht="15.75">
      <c r="A30" s="24" t="s">
        <v>7</v>
      </c>
      <c r="B30" s="45"/>
      <c r="C30" s="59"/>
      <c r="D30" s="4" t="e">
        <f t="shared" si="4"/>
        <v>#DIV/0!</v>
      </c>
      <c r="F30" s="45"/>
      <c r="G30" s="59"/>
      <c r="H30" s="4" t="e">
        <f t="shared" si="5"/>
        <v>#DIV/0!</v>
      </c>
      <c r="J30" s="12">
        <f t="shared" si="6"/>
        <v>0</v>
      </c>
      <c r="L30" s="12">
        <f t="shared" si="7"/>
        <v>28759587.31452756</v>
      </c>
      <c r="M30" s="6">
        <f t="shared" si="8"/>
        <v>14379.793657263781</v>
      </c>
    </row>
    <row r="31" spans="1:13" ht="15.75">
      <c r="A31" s="24" t="s">
        <v>8</v>
      </c>
      <c r="B31" s="45"/>
      <c r="C31" s="59"/>
      <c r="D31" s="4" t="e">
        <f t="shared" si="4"/>
        <v>#DIV/0!</v>
      </c>
      <c r="F31" s="45"/>
      <c r="G31" s="59"/>
      <c r="H31" s="4" t="e">
        <f t="shared" si="5"/>
        <v>#DIV/0!</v>
      </c>
      <c r="J31" s="12">
        <f t="shared" si="6"/>
        <v>0</v>
      </c>
      <c r="L31" s="12">
        <f t="shared" si="7"/>
        <v>25750611.90598476</v>
      </c>
      <c r="M31" s="6">
        <f t="shared" si="8"/>
        <v>12875.30595299238</v>
      </c>
    </row>
    <row r="32" spans="1:13" ht="15.75">
      <c r="A32" s="24" t="s">
        <v>9</v>
      </c>
      <c r="B32" s="45"/>
      <c r="C32" s="59"/>
      <c r="D32" s="4" t="e">
        <f t="shared" si="4"/>
        <v>#DIV/0!</v>
      </c>
      <c r="F32" s="45"/>
      <c r="G32" s="59"/>
      <c r="H32" s="4" t="e">
        <f t="shared" si="5"/>
        <v>#DIV/0!</v>
      </c>
      <c r="J32" s="12">
        <f t="shared" si="6"/>
        <v>0</v>
      </c>
      <c r="L32" s="12">
        <f t="shared" si="7"/>
        <v>22640709.09693516</v>
      </c>
      <c r="M32" s="6">
        <f t="shared" si="8"/>
        <v>11320.35454846758</v>
      </c>
    </row>
    <row r="33" spans="1:13" ht="15.75">
      <c r="A33" s="24" t="s">
        <v>10</v>
      </c>
      <c r="B33" s="45"/>
      <c r="C33" s="59"/>
      <c r="D33" s="4" t="e">
        <f t="shared" si="4"/>
        <v>#DIV/0!</v>
      </c>
      <c r="F33" s="45"/>
      <c r="G33" s="59"/>
      <c r="H33" s="4" t="e">
        <f t="shared" si="5"/>
        <v>#DIV/0!</v>
      </c>
      <c r="J33" s="12">
        <f t="shared" si="6"/>
        <v>0</v>
      </c>
      <c r="L33" s="12">
        <f t="shared" si="7"/>
        <v>19704773.57291036</v>
      </c>
      <c r="M33" s="6">
        <f t="shared" si="8"/>
        <v>9852.386786455181</v>
      </c>
    </row>
    <row r="34" spans="1:12" ht="15.75">
      <c r="A34" s="24" t="s">
        <v>11</v>
      </c>
      <c r="B34" s="45"/>
      <c r="C34" s="59"/>
      <c r="D34" s="4" t="e">
        <f t="shared" si="4"/>
        <v>#DIV/0!</v>
      </c>
      <c r="F34" s="45"/>
      <c r="G34" s="59"/>
      <c r="H34" s="4" t="e">
        <f t="shared" si="5"/>
        <v>#DIV/0!</v>
      </c>
      <c r="J34" s="12">
        <f t="shared" si="6"/>
        <v>0</v>
      </c>
      <c r="L34" s="12">
        <f t="shared" si="7"/>
        <v>16759977.44858716</v>
      </c>
    </row>
    <row r="35" spans="2:10" ht="12.75">
      <c r="B35" s="12">
        <f>SUM(B23:B34)</f>
        <v>7258365.594654801</v>
      </c>
      <c r="C35">
        <f>SUM(C23:C34)</f>
        <v>4128</v>
      </c>
      <c r="D35" s="4">
        <f t="shared" si="4"/>
        <v>1758.324998705136</v>
      </c>
      <c r="F35" s="12">
        <f>SUM(F23:F34)</f>
        <v>9501611.969985962</v>
      </c>
      <c r="G35">
        <f>SUM(G23:G34)</f>
        <v>4248</v>
      </c>
      <c r="H35" s="4">
        <f t="shared" si="5"/>
        <v>2236.7259816351134</v>
      </c>
      <c r="J35" s="12">
        <f t="shared" si="6"/>
        <v>16759977.564640764</v>
      </c>
    </row>
    <row r="38" spans="2:6" ht="12.75">
      <c r="B38" s="12">
        <f>SUM(B23:B31)</f>
        <v>7258365.594654801</v>
      </c>
      <c r="F38" s="12">
        <f>SUM(F23:F31)</f>
        <v>9501611.969985962</v>
      </c>
    </row>
    <row r="39" spans="2:6" ht="12.75">
      <c r="B39" s="12" t="e">
        <f>SUM(#REF!)</f>
        <v>#REF!</v>
      </c>
      <c r="F39" s="12" t="e">
        <f>SUM(#REF!)</f>
        <v>#REF!</v>
      </c>
    </row>
    <row r="40" spans="2:7" ht="12.75">
      <c r="B40" s="12" t="e">
        <f>SUM(B38:B39)</f>
        <v>#REF!</v>
      </c>
      <c r="F40" s="12" t="e">
        <f>SUM(F38:F39)</f>
        <v>#REF!</v>
      </c>
      <c r="G40" s="12" t="e">
        <f>SUM(B40:F40)</f>
        <v>#REF!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28" sqref="K28"/>
    </sheetView>
  </sheetViews>
  <sheetFormatPr defaultColWidth="13.421875" defaultRowHeight="12.75"/>
  <cols>
    <col min="1" max="7" width="13.421875" style="0" customWidth="1"/>
    <col min="8" max="8" width="13.421875" style="12" customWidth="1"/>
    <col min="9" max="9" width="11.00390625" style="12" customWidth="1"/>
    <col min="10" max="10" width="2.421875" style="0" customWidth="1"/>
  </cols>
  <sheetData>
    <row r="1" spans="1:9" ht="12.75">
      <c r="A1" s="67" t="s">
        <v>80</v>
      </c>
      <c r="B1" s="67"/>
      <c r="C1" s="67"/>
      <c r="D1" s="67"/>
      <c r="E1" s="67"/>
      <c r="F1" s="67"/>
      <c r="G1" s="67"/>
      <c r="H1" s="67"/>
      <c r="I1" s="67"/>
    </row>
    <row r="2" spans="1:9" ht="52.5">
      <c r="A2" s="1"/>
      <c r="B2" s="38" t="s">
        <v>15</v>
      </c>
      <c r="C2" s="38" t="s">
        <v>16</v>
      </c>
      <c r="D2" s="38" t="s">
        <v>14</v>
      </c>
      <c r="E2" s="1" t="s">
        <v>20</v>
      </c>
      <c r="F2" s="1" t="s">
        <v>67</v>
      </c>
      <c r="G2" s="1" t="s">
        <v>28</v>
      </c>
      <c r="H2" s="11" t="s">
        <v>30</v>
      </c>
      <c r="I2" s="11" t="s">
        <v>29</v>
      </c>
    </row>
    <row r="3" spans="1:9" s="21" customFormat="1" ht="15.75">
      <c r="A3" s="18"/>
      <c r="B3" s="18" t="s">
        <v>44</v>
      </c>
      <c r="C3" s="18" t="s">
        <v>44</v>
      </c>
      <c r="D3" s="18"/>
      <c r="F3" s="18" t="s">
        <v>45</v>
      </c>
      <c r="G3" s="18" t="s">
        <v>46</v>
      </c>
      <c r="H3" s="19" t="s">
        <v>45</v>
      </c>
      <c r="I3" s="19" t="s">
        <v>46</v>
      </c>
    </row>
    <row r="5" spans="1:9" ht="18.75">
      <c r="A5" s="25">
        <v>2010</v>
      </c>
      <c r="H5" s="44">
        <v>17039</v>
      </c>
      <c r="I5" s="44">
        <v>3110</v>
      </c>
    </row>
    <row r="6" spans="1:10" ht="15.75">
      <c r="A6" s="31" t="s">
        <v>0</v>
      </c>
      <c r="B6" s="12">
        <v>1259458.568962</v>
      </c>
      <c r="C6" s="12">
        <v>1542639.474804</v>
      </c>
      <c r="D6">
        <v>912740</v>
      </c>
      <c r="E6" s="4">
        <f>SUM(B6:D6)</f>
        <v>3714838.0437660003</v>
      </c>
      <c r="F6" s="4">
        <f aca="true" t="shared" si="0" ref="F6:F17">E6/2000</f>
        <v>1857.4190218830001</v>
      </c>
      <c r="G6" s="4">
        <f>Oxide!C5*9/24+(D6/16000)</f>
        <v>327.04625</v>
      </c>
      <c r="H6" s="12">
        <v>17760.012021883</v>
      </c>
      <c r="I6" s="12">
        <v>3247.04625</v>
      </c>
      <c r="J6" s="6"/>
    </row>
    <row r="7" spans="1:9" ht="15.75">
      <c r="A7" s="31" t="s">
        <v>1</v>
      </c>
      <c r="B7" s="12">
        <v>953423.4410699998</v>
      </c>
      <c r="C7" s="12">
        <v>1600717.0762279998</v>
      </c>
      <c r="D7">
        <v>0</v>
      </c>
      <c r="E7" s="4">
        <f aca="true" t="shared" si="1" ref="E7:E17">SUM(B7:D7)</f>
        <v>2554140.5172979995</v>
      </c>
      <c r="F7" s="4">
        <f t="shared" si="0"/>
        <v>1277.0702586489997</v>
      </c>
      <c r="G7" s="4">
        <f>Oxide!C6*9/24+(D7/16000)</f>
        <v>216</v>
      </c>
      <c r="H7" s="12">
        <v>17795.725780532</v>
      </c>
      <c r="I7" s="12">
        <v>3243.04625</v>
      </c>
    </row>
    <row r="8" spans="1:9" ht="15.75">
      <c r="A8" s="31" t="s">
        <v>2</v>
      </c>
      <c r="B8" s="12">
        <v>978475.2451620001</v>
      </c>
      <c r="C8" s="12">
        <v>1776645.669036</v>
      </c>
      <c r="D8">
        <v>47800</v>
      </c>
      <c r="E8" s="4">
        <f t="shared" si="1"/>
        <v>2802920.914198</v>
      </c>
      <c r="F8" s="4">
        <f t="shared" si="0"/>
        <v>1401.460457099</v>
      </c>
      <c r="G8" s="4">
        <f>Oxide!C7*9/24+(D8/16000)</f>
        <v>227.9875</v>
      </c>
      <c r="H8" s="12">
        <v>17798.433237631</v>
      </c>
      <c r="I8" s="12">
        <v>3231.03375</v>
      </c>
    </row>
    <row r="9" spans="1:9" ht="15.75">
      <c r="A9" s="31" t="s">
        <v>3</v>
      </c>
      <c r="B9" s="12">
        <v>1076614.272782</v>
      </c>
      <c r="C9" s="12">
        <v>1593210.1612200006</v>
      </c>
      <c r="D9">
        <v>282000</v>
      </c>
      <c r="E9" s="4">
        <f t="shared" si="1"/>
        <v>2951824.434002001</v>
      </c>
      <c r="F9" s="4">
        <f t="shared" si="0"/>
        <v>1475.9122170010005</v>
      </c>
      <c r="G9" s="4">
        <f>Oxide!C8*9/24+(D9/16000)</f>
        <v>269.625</v>
      </c>
      <c r="H9" s="12">
        <v>18122.387454632</v>
      </c>
      <c r="I9" s="12">
        <v>3270.65875</v>
      </c>
    </row>
    <row r="10" spans="1:9" ht="15.75">
      <c r="A10" s="31" t="s">
        <v>6</v>
      </c>
      <c r="B10" s="12">
        <v>1179326.248768</v>
      </c>
      <c r="C10" s="12">
        <v>1790169.0566215995</v>
      </c>
      <c r="D10">
        <v>611000</v>
      </c>
      <c r="E10" s="4">
        <f t="shared" si="1"/>
        <v>3580495.3053895994</v>
      </c>
      <c r="F10" s="4">
        <f t="shared" si="0"/>
        <v>1790.2476526947996</v>
      </c>
      <c r="G10" s="4">
        <f>Oxide!C9*9/24+(D10/16000)</f>
        <v>299.1875</v>
      </c>
      <c r="H10" s="12">
        <v>18457.4516073268</v>
      </c>
      <c r="I10" s="12">
        <v>3269.84625</v>
      </c>
    </row>
    <row r="11" spans="1:9" ht="15.75">
      <c r="A11" s="31" t="s">
        <v>4</v>
      </c>
      <c r="B11" s="12">
        <v>1170575.8957640002</v>
      </c>
      <c r="C11" s="12">
        <v>1583794.5373288002</v>
      </c>
      <c r="D11">
        <v>661800</v>
      </c>
      <c r="E11" s="4">
        <f t="shared" si="1"/>
        <v>3416170.4330928004</v>
      </c>
      <c r="F11" s="4">
        <f t="shared" si="0"/>
        <v>1708.0852165464003</v>
      </c>
      <c r="G11" s="4">
        <f>Oxide!C10*9/24+(D11/16000)</f>
        <v>302.3625</v>
      </c>
      <c r="H11" s="12">
        <v>18851.9608238732</v>
      </c>
      <c r="I11" s="12">
        <v>3302.2087500000002</v>
      </c>
    </row>
    <row r="12" spans="1:9" ht="15.75">
      <c r="A12" s="31" t="s">
        <v>5</v>
      </c>
      <c r="B12" s="12">
        <v>923376</v>
      </c>
      <c r="C12" s="12">
        <v>1453876</v>
      </c>
      <c r="D12">
        <v>1154000</v>
      </c>
      <c r="E12" s="4">
        <f t="shared" si="1"/>
        <v>3531252</v>
      </c>
      <c r="F12" s="4">
        <f t="shared" si="0"/>
        <v>1765.626</v>
      </c>
      <c r="G12" s="4">
        <f>Oxide!C11*5/12</f>
        <v>238.33333333333334</v>
      </c>
      <c r="H12" s="12">
        <v>19162.0588238732</v>
      </c>
      <c r="I12" s="12">
        <v>3270.5420833333337</v>
      </c>
    </row>
    <row r="13" spans="1:9" ht="15.75">
      <c r="A13" s="31" t="s">
        <v>7</v>
      </c>
      <c r="B13" s="12">
        <v>1402470.77015</v>
      </c>
      <c r="C13" s="12">
        <v>1712762.8322168004</v>
      </c>
      <c r="D13">
        <v>855300</v>
      </c>
      <c r="E13" s="4">
        <f t="shared" si="1"/>
        <v>3970533.6023668004</v>
      </c>
      <c r="F13" s="4">
        <f t="shared" si="0"/>
        <v>1985.2668011834003</v>
      </c>
      <c r="G13" s="4">
        <f>Oxide!C12*5/12</f>
        <v>310</v>
      </c>
      <c r="H13" s="12">
        <v>19620.988125056603</v>
      </c>
      <c r="I13" s="12">
        <v>3270.5420833333337</v>
      </c>
    </row>
    <row r="14" spans="1:9" ht="15.75">
      <c r="A14" s="31" t="s">
        <v>8</v>
      </c>
      <c r="B14" s="12">
        <v>1288968.655818</v>
      </c>
      <c r="C14" s="12">
        <v>1720006.7527248003</v>
      </c>
      <c r="D14">
        <v>995900</v>
      </c>
      <c r="E14" s="4">
        <f t="shared" si="1"/>
        <v>4004875.4085428</v>
      </c>
      <c r="F14" s="4">
        <f t="shared" si="0"/>
        <v>2002.4377042714002</v>
      </c>
      <c r="G14" s="4">
        <f>Oxide!G13*5/12</f>
        <v>300</v>
      </c>
      <c r="H14" s="12">
        <v>20109.185829328002</v>
      </c>
      <c r="I14" s="12">
        <v>3320.5420833333337</v>
      </c>
    </row>
    <row r="15" spans="1:9" ht="15.75">
      <c r="A15" s="31" t="s">
        <v>9</v>
      </c>
      <c r="B15" s="12">
        <v>1362326.2376919999</v>
      </c>
      <c r="C15" s="12">
        <v>1747576.5713576</v>
      </c>
      <c r="D15">
        <v>1540600</v>
      </c>
      <c r="E15" s="4">
        <f t="shared" si="1"/>
        <v>4650502.8090496</v>
      </c>
      <c r="F15" s="4">
        <f t="shared" si="0"/>
        <v>2325.2514045248</v>
      </c>
      <c r="G15" s="4">
        <f>Oxide!G14*5/12</f>
        <v>310</v>
      </c>
      <c r="H15" s="12">
        <v>20708.7742338528</v>
      </c>
      <c r="I15" s="12">
        <v>3320.5420833333337</v>
      </c>
    </row>
    <row r="16" spans="1:9" ht="15.75">
      <c r="A16" s="31" t="s">
        <v>10</v>
      </c>
      <c r="B16" s="12">
        <v>1270548.521038</v>
      </c>
      <c r="C16" s="12">
        <v>1665387.0029868002</v>
      </c>
      <c r="D16">
        <v>884400</v>
      </c>
      <c r="E16" s="4">
        <f t="shared" si="1"/>
        <v>3820335.5240248004</v>
      </c>
      <c r="F16" s="4">
        <f t="shared" si="0"/>
        <v>1910.1677620124</v>
      </c>
      <c r="G16" s="4">
        <f>Oxide!G15*5/12</f>
        <v>300</v>
      </c>
      <c r="H16" s="12">
        <v>20968.8719958652</v>
      </c>
      <c r="I16" s="12">
        <v>3330.5420833333337</v>
      </c>
    </row>
    <row r="17" spans="1:9" ht="15.75">
      <c r="A17" s="31" t="s">
        <v>11</v>
      </c>
      <c r="B17" s="12">
        <v>1282469.535734</v>
      </c>
      <c r="C17" s="12">
        <v>1662326.5885891998</v>
      </c>
      <c r="E17" s="4">
        <f t="shared" si="1"/>
        <v>2944796.1243231995</v>
      </c>
      <c r="F17" s="4">
        <f t="shared" si="0"/>
        <v>1472.3980621615997</v>
      </c>
      <c r="G17" s="4">
        <f>Oxide!C16*5/12</f>
        <v>285</v>
      </c>
      <c r="H17" s="46">
        <v>20971.3660580268</v>
      </c>
      <c r="I17" s="46">
        <v>3385.5420833333337</v>
      </c>
    </row>
    <row r="18" spans="2:7" ht="14.25">
      <c r="B18" s="12">
        <f aca="true" t="shared" si="2" ref="B18:G18">SUM(B6:B17)</f>
        <v>14148033.39294</v>
      </c>
      <c r="C18" s="12">
        <f t="shared" si="2"/>
        <v>19849111.723113604</v>
      </c>
      <c r="D18" s="12">
        <f t="shared" si="2"/>
        <v>7945540</v>
      </c>
      <c r="E18" s="17">
        <f t="shared" si="2"/>
        <v>41942685.116053596</v>
      </c>
      <c r="F18" s="4">
        <f t="shared" si="2"/>
        <v>20971.342558026798</v>
      </c>
      <c r="G18" s="17">
        <f t="shared" si="2"/>
        <v>3385.5420833333333</v>
      </c>
    </row>
    <row r="20" spans="1:9" ht="18.75">
      <c r="A20" s="25">
        <v>2011</v>
      </c>
      <c r="H20" s="44">
        <v>20971</v>
      </c>
      <c r="I20" s="44">
        <v>3386</v>
      </c>
    </row>
    <row r="21" spans="1:10" ht="15.75">
      <c r="A21" s="31" t="s">
        <v>0</v>
      </c>
      <c r="B21" s="45">
        <v>1357747.7749860003</v>
      </c>
      <c r="C21" s="45">
        <v>1738056.5984620003</v>
      </c>
      <c r="D21" s="45">
        <v>1188600</v>
      </c>
      <c r="E21" s="4">
        <f>SUM(B21:D21)</f>
        <v>4284404.373448</v>
      </c>
      <c r="F21" s="4">
        <f aca="true" t="shared" si="3" ref="F21:F32">E21/2000</f>
        <v>2142.202186724</v>
      </c>
      <c r="G21" s="4">
        <f>Oxide!C23*9/24+(D21/16000)</f>
        <v>335.2875</v>
      </c>
      <c r="H21" s="12">
        <f aca="true" t="shared" si="4" ref="H21:H32">(H20+((E21-E6)/2000))</f>
        <v>21255.783164841</v>
      </c>
      <c r="I21" s="12">
        <f aca="true" t="shared" si="5" ref="I21:I32">(I20+(G21-G6))</f>
        <v>3394.24125</v>
      </c>
      <c r="J21" s="6"/>
    </row>
    <row r="22" spans="1:9" ht="15.75">
      <c r="A22" s="31" t="s">
        <v>1</v>
      </c>
      <c r="B22" s="45">
        <v>1242369.7123410003</v>
      </c>
      <c r="C22" s="45">
        <v>1668926.4881655998</v>
      </c>
      <c r="D22" s="45">
        <v>872400</v>
      </c>
      <c r="E22" s="4">
        <f aca="true" t="shared" si="6" ref="E22:E32">SUM(B22:D22)</f>
        <v>3783696.2005066</v>
      </c>
      <c r="F22" s="4">
        <f t="shared" si="3"/>
        <v>1891.8481002533001</v>
      </c>
      <c r="G22" s="4">
        <f>Oxide!C24*9/24+(D22/16000)</f>
        <v>306.525</v>
      </c>
      <c r="H22" s="12">
        <f t="shared" si="4"/>
        <v>21870.5610064453</v>
      </c>
      <c r="I22" s="12">
        <f t="shared" si="5"/>
        <v>3484.76625</v>
      </c>
    </row>
    <row r="23" spans="1:9" ht="15.75">
      <c r="A23" s="31" t="s">
        <v>2</v>
      </c>
      <c r="B23" s="45">
        <v>1281625.849378</v>
      </c>
      <c r="C23" s="45">
        <v>1671846.1479067998</v>
      </c>
      <c r="D23" s="45">
        <v>233800</v>
      </c>
      <c r="E23" s="4">
        <f t="shared" si="6"/>
        <v>3187271.9972848</v>
      </c>
      <c r="F23" s="4">
        <f t="shared" si="3"/>
        <v>1593.6359986424</v>
      </c>
      <c r="G23" s="4">
        <f>Oxide!C25*9/24+(D23/16000)</f>
        <v>284.6125</v>
      </c>
      <c r="H23" s="12">
        <f t="shared" si="4"/>
        <v>22062.736547988698</v>
      </c>
      <c r="I23" s="12">
        <f t="shared" si="5"/>
        <v>3541.39125</v>
      </c>
    </row>
    <row r="24" spans="1:9" ht="15.75">
      <c r="A24" s="31" t="s">
        <v>3</v>
      </c>
      <c r="B24" s="45">
        <v>1052871.1293219998</v>
      </c>
      <c r="C24" s="45">
        <v>1529933.6845200004</v>
      </c>
      <c r="D24" s="45">
        <v>336900</v>
      </c>
      <c r="E24" s="4">
        <f t="shared" si="6"/>
        <v>2919704.8138420004</v>
      </c>
      <c r="F24" s="4">
        <f t="shared" si="3"/>
        <v>1459.8524069210002</v>
      </c>
      <c r="G24" s="4">
        <f>Oxide!C26*9/24+(D24/16000)</f>
        <v>255.05625</v>
      </c>
      <c r="H24" s="12">
        <f t="shared" si="4"/>
        <v>22046.676737908696</v>
      </c>
      <c r="I24" s="12">
        <f t="shared" si="5"/>
        <v>3526.8225</v>
      </c>
    </row>
    <row r="25" spans="1:9" ht="15.75">
      <c r="A25" s="31" t="s">
        <v>6</v>
      </c>
      <c r="B25" s="45">
        <v>1208874.2068320003</v>
      </c>
      <c r="C25" s="45">
        <v>1449660.8200652003</v>
      </c>
      <c r="D25" s="45">
        <v>667300</v>
      </c>
      <c r="E25" s="4">
        <f t="shared" si="6"/>
        <v>3325835.0268972004</v>
      </c>
      <c r="F25" s="4">
        <f t="shared" si="3"/>
        <v>1662.9175134486002</v>
      </c>
      <c r="G25" s="4">
        <f>Oxide!C27*9/24+(D25/16000)</f>
        <v>311.70625</v>
      </c>
      <c r="H25" s="12">
        <f t="shared" si="4"/>
        <v>21919.346598662498</v>
      </c>
      <c r="I25" s="12">
        <f t="shared" si="5"/>
        <v>3539.3412500000004</v>
      </c>
    </row>
    <row r="26" spans="1:9" ht="15.75">
      <c r="A26" s="31" t="s">
        <v>4</v>
      </c>
      <c r="B26" s="45">
        <v>1114876.9217958</v>
      </c>
      <c r="C26" s="45">
        <v>1443188.2308663605</v>
      </c>
      <c r="D26" s="45">
        <v>467200</v>
      </c>
      <c r="E26" s="4">
        <f t="shared" si="6"/>
        <v>3025265.152662161</v>
      </c>
      <c r="F26" s="4">
        <f t="shared" si="3"/>
        <v>1512.6325763310804</v>
      </c>
      <c r="G26" s="4">
        <f>Oxide!C28*9/24+(D26/16000)</f>
        <v>290.2</v>
      </c>
      <c r="H26" s="12">
        <f t="shared" si="4"/>
        <v>21723.893958447177</v>
      </c>
      <c r="I26" s="12">
        <f t="shared" si="5"/>
        <v>3527.1787500000005</v>
      </c>
    </row>
    <row r="27" spans="1:9" ht="15.75">
      <c r="A27" s="31" t="s">
        <v>5</v>
      </c>
      <c r="B27" s="45"/>
      <c r="C27" s="45"/>
      <c r="D27" s="45"/>
      <c r="E27" s="4">
        <f t="shared" si="6"/>
        <v>0</v>
      </c>
      <c r="F27" s="4">
        <f t="shared" si="3"/>
        <v>0</v>
      </c>
      <c r="G27" s="4">
        <f>Oxide!C29*9/24+(D27/16000)</f>
        <v>0</v>
      </c>
      <c r="H27" s="12">
        <f t="shared" si="4"/>
        <v>19958.267958447177</v>
      </c>
      <c r="I27" s="12">
        <f t="shared" si="5"/>
        <v>3288.845416666667</v>
      </c>
    </row>
    <row r="28" spans="1:9" ht="15.75">
      <c r="A28" s="31" t="s">
        <v>7</v>
      </c>
      <c r="B28" s="45"/>
      <c r="C28" s="45"/>
      <c r="D28" s="45"/>
      <c r="E28" s="4">
        <f t="shared" si="6"/>
        <v>0</v>
      </c>
      <c r="F28" s="4">
        <f t="shared" si="3"/>
        <v>0</v>
      </c>
      <c r="G28" s="4">
        <f>Oxide!C30*9/24+(D28/16000)</f>
        <v>0</v>
      </c>
      <c r="H28" s="12">
        <f t="shared" si="4"/>
        <v>17973.001157263778</v>
      </c>
      <c r="I28" s="12">
        <f t="shared" si="5"/>
        <v>2978.845416666667</v>
      </c>
    </row>
    <row r="29" spans="1:9" ht="15.75">
      <c r="A29" s="31" t="s">
        <v>8</v>
      </c>
      <c r="B29" s="45"/>
      <c r="C29" s="45"/>
      <c r="D29" s="45"/>
      <c r="E29" s="4">
        <f t="shared" si="6"/>
        <v>0</v>
      </c>
      <c r="F29" s="4">
        <f t="shared" si="3"/>
        <v>0</v>
      </c>
      <c r="G29" s="4">
        <f>Oxide!C31*9/24+(D29/16000)</f>
        <v>0</v>
      </c>
      <c r="H29" s="12">
        <f t="shared" si="4"/>
        <v>15970.563452992377</v>
      </c>
      <c r="I29" s="12">
        <f t="shared" si="5"/>
        <v>2678.845416666667</v>
      </c>
    </row>
    <row r="30" spans="1:9" ht="15.75">
      <c r="A30" s="31" t="s">
        <v>9</v>
      </c>
      <c r="B30" s="45"/>
      <c r="C30" s="45"/>
      <c r="D30" s="45"/>
      <c r="E30" s="4">
        <f t="shared" si="6"/>
        <v>0</v>
      </c>
      <c r="F30" s="4">
        <f t="shared" si="3"/>
        <v>0</v>
      </c>
      <c r="G30" s="4">
        <f>Oxide!C32*9/24+(D30/16000)</f>
        <v>0</v>
      </c>
      <c r="H30" s="12">
        <f t="shared" si="4"/>
        <v>13645.312048467578</v>
      </c>
      <c r="I30" s="12">
        <f t="shared" si="5"/>
        <v>2368.845416666667</v>
      </c>
    </row>
    <row r="31" spans="1:9" ht="15.75">
      <c r="A31" s="31" t="s">
        <v>10</v>
      </c>
      <c r="B31" s="45"/>
      <c r="C31" s="45"/>
      <c r="D31" s="45"/>
      <c r="E31" s="4">
        <f t="shared" si="6"/>
        <v>0</v>
      </c>
      <c r="F31" s="4">
        <f t="shared" si="3"/>
        <v>0</v>
      </c>
      <c r="G31" s="4">
        <f>Oxide!C33*9/24+(D31/16000)</f>
        <v>0</v>
      </c>
      <c r="H31" s="12">
        <f t="shared" si="4"/>
        <v>11735.14428645518</v>
      </c>
      <c r="I31" s="12">
        <f t="shared" si="5"/>
        <v>2068.845416666667</v>
      </c>
    </row>
    <row r="32" spans="1:9" ht="15.75">
      <c r="A32" s="31" t="s">
        <v>11</v>
      </c>
      <c r="B32" s="45"/>
      <c r="C32" s="45"/>
      <c r="D32" s="45"/>
      <c r="E32" s="4">
        <f t="shared" si="6"/>
        <v>0</v>
      </c>
      <c r="F32" s="4">
        <f t="shared" si="3"/>
        <v>0</v>
      </c>
      <c r="G32" s="4">
        <f>Oxide!C34*9/24+(D32/16000)</f>
        <v>0</v>
      </c>
      <c r="H32" s="12">
        <f t="shared" si="4"/>
        <v>10262.74622429358</v>
      </c>
      <c r="I32" s="12">
        <f t="shared" si="5"/>
        <v>1783.845416666667</v>
      </c>
    </row>
    <row r="33" spans="2:7" ht="14.25">
      <c r="B33" s="12">
        <f>SUM(B21:B32)</f>
        <v>7258365.594654801</v>
      </c>
      <c r="C33" s="12">
        <f>SUM(C21:C32)</f>
        <v>9501611.969985962</v>
      </c>
      <c r="D33" s="12">
        <f>SUM(D21:D32)</f>
        <v>3766200</v>
      </c>
      <c r="E33" s="17">
        <f>SUM(E21:E32)</f>
        <v>20526177.564640764</v>
      </c>
      <c r="F33" s="17"/>
      <c r="G33" s="17">
        <f>SUM(G21:G32)</f>
        <v>1783.3875</v>
      </c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" sqref="F3"/>
    </sheetView>
  </sheetViews>
  <sheetFormatPr defaultColWidth="11.00390625" defaultRowHeight="12.75"/>
  <cols>
    <col min="1" max="1" width="11.00390625" style="23" customWidth="1"/>
    <col min="2" max="2" width="11.00390625" style="4" customWidth="1"/>
    <col min="3" max="3" width="10.00390625" style="4" customWidth="1"/>
    <col min="4" max="4" width="11.00390625" style="4" customWidth="1"/>
    <col min="5" max="5" width="2.7109375" style="4" customWidth="1"/>
    <col min="6" max="6" width="11.00390625" style="4" customWidth="1"/>
    <col min="7" max="7" width="10.00390625" style="4" customWidth="1"/>
    <col min="8" max="8" width="11.00390625" style="4" customWidth="1"/>
    <col min="9" max="9" width="2.7109375" style="4" customWidth="1"/>
    <col min="10" max="10" width="11.00390625" style="4" customWidth="1"/>
    <col min="11" max="11" width="9.8515625" style="4" customWidth="1"/>
    <col min="12" max="12" width="12.140625" style="4" customWidth="1"/>
    <col min="13" max="13" width="6.140625" style="4" customWidth="1"/>
    <col min="14" max="16384" width="11.00390625" style="4" customWidth="1"/>
  </cols>
  <sheetData>
    <row r="1" ht="18.75">
      <c r="D1" s="32" t="s">
        <v>64</v>
      </c>
    </row>
    <row r="2" spans="2:12" ht="18.75" customHeight="1">
      <c r="B2" s="68" t="s">
        <v>81</v>
      </c>
      <c r="C2" s="68"/>
      <c r="D2" s="68"/>
      <c r="F2" s="69" t="s">
        <v>82</v>
      </c>
      <c r="G2" s="69"/>
      <c r="H2" s="69"/>
      <c r="J2" s="70" t="s">
        <v>83</v>
      </c>
      <c r="K2" s="70"/>
      <c r="L2" s="70"/>
    </row>
    <row r="3" spans="1:12" s="8" customFormat="1" ht="42.75" customHeight="1">
      <c r="A3" s="20"/>
      <c r="B3" s="8" t="s">
        <v>25</v>
      </c>
      <c r="C3" s="8" t="s">
        <v>13</v>
      </c>
      <c r="D3" s="8" t="s">
        <v>27</v>
      </c>
      <c r="F3" s="8" t="s">
        <v>26</v>
      </c>
      <c r="G3" s="8" t="s">
        <v>13</v>
      </c>
      <c r="H3" s="8" t="s">
        <v>27</v>
      </c>
      <c r="J3" s="8" t="s">
        <v>47</v>
      </c>
      <c r="K3" s="8" t="s">
        <v>49</v>
      </c>
      <c r="L3" s="8" t="s">
        <v>50</v>
      </c>
    </row>
    <row r="4" spans="1:12" s="8" customFormat="1" ht="18.75">
      <c r="A4" s="20"/>
      <c r="J4" s="26" t="s">
        <v>48</v>
      </c>
      <c r="K4" s="26" t="s">
        <v>37</v>
      </c>
      <c r="L4" s="26" t="s">
        <v>38</v>
      </c>
    </row>
    <row r="6" spans="1:11" ht="18.75">
      <c r="A6" s="27">
        <v>2010</v>
      </c>
      <c r="C6" s="5"/>
      <c r="G6" s="5"/>
      <c r="K6" s="5"/>
    </row>
    <row r="7" spans="1:12" ht="15.75">
      <c r="A7" s="22" t="s">
        <v>0</v>
      </c>
      <c r="B7" s="4">
        <v>1788988</v>
      </c>
      <c r="C7" s="5">
        <v>488</v>
      </c>
      <c r="D7" s="4">
        <f aca="true" t="shared" si="0" ref="D7:D18">B7/C7</f>
        <v>3665.9590163934427</v>
      </c>
      <c r="F7" s="4">
        <v>1863968</v>
      </c>
      <c r="G7" s="5">
        <v>544</v>
      </c>
      <c r="H7" s="4">
        <f aca="true" t="shared" si="1" ref="H7:H19">F7/G7</f>
        <v>3426.4117647058824</v>
      </c>
      <c r="J7" s="4">
        <f aca="true" t="shared" si="2" ref="J7:J18">B7+F7</f>
        <v>3652956</v>
      </c>
      <c r="K7" s="5">
        <f aca="true" t="shared" si="3" ref="K7:K18">MAX(C7,G7)</f>
        <v>544</v>
      </c>
      <c r="L7" s="4">
        <f aca="true" t="shared" si="4" ref="L7:L18">J7/K7</f>
        <v>6714.992647058823</v>
      </c>
    </row>
    <row r="8" spans="1:12" ht="15.75">
      <c r="A8" s="22" t="s">
        <v>1</v>
      </c>
      <c r="B8" s="4">
        <v>1292329</v>
      </c>
      <c r="C8" s="5">
        <v>336</v>
      </c>
      <c r="D8" s="4">
        <f t="shared" si="0"/>
        <v>3846.217261904762</v>
      </c>
      <c r="F8" s="4">
        <v>1397841</v>
      </c>
      <c r="G8" s="5">
        <v>376</v>
      </c>
      <c r="H8" s="4">
        <f t="shared" si="1"/>
        <v>3717.6622340425533</v>
      </c>
      <c r="J8" s="4">
        <f t="shared" si="2"/>
        <v>2690170</v>
      </c>
      <c r="K8" s="5">
        <f t="shared" si="3"/>
        <v>376</v>
      </c>
      <c r="L8" s="4">
        <f t="shared" si="4"/>
        <v>7154.70744680851</v>
      </c>
    </row>
    <row r="9" spans="1:12" ht="15.75">
      <c r="A9" s="22" t="s">
        <v>2</v>
      </c>
      <c r="B9" s="4">
        <v>1480265</v>
      </c>
      <c r="C9" s="5">
        <v>440</v>
      </c>
      <c r="D9" s="4">
        <f t="shared" si="0"/>
        <v>3364.2386363636365</v>
      </c>
      <c r="F9" s="4">
        <v>1579773</v>
      </c>
      <c r="G9" s="5">
        <v>512</v>
      </c>
      <c r="H9" s="4">
        <f t="shared" si="1"/>
        <v>3085.494140625</v>
      </c>
      <c r="J9" s="4">
        <f t="shared" si="2"/>
        <v>3060038</v>
      </c>
      <c r="K9" s="5">
        <f t="shared" si="3"/>
        <v>512</v>
      </c>
      <c r="L9" s="4">
        <f t="shared" si="4"/>
        <v>5976.63671875</v>
      </c>
    </row>
    <row r="10" spans="1:12" ht="15.75">
      <c r="A10" s="22" t="s">
        <v>3</v>
      </c>
      <c r="B10" s="4">
        <v>1642201</v>
      </c>
      <c r="C10" s="5">
        <v>464</v>
      </c>
      <c r="D10" s="4">
        <f t="shared" si="0"/>
        <v>3539.2262931034484</v>
      </c>
      <c r="F10" s="4">
        <v>1547384</v>
      </c>
      <c r="G10" s="5">
        <v>464</v>
      </c>
      <c r="H10" s="4">
        <f t="shared" si="1"/>
        <v>3334.8793103448274</v>
      </c>
      <c r="J10" s="4">
        <f t="shared" si="2"/>
        <v>3189585</v>
      </c>
      <c r="K10" s="5">
        <f t="shared" si="3"/>
        <v>464</v>
      </c>
      <c r="L10" s="4">
        <f t="shared" si="4"/>
        <v>6874.105603448276</v>
      </c>
    </row>
    <row r="11" spans="1:12" ht="15.75">
      <c r="A11" s="22" t="s">
        <v>6</v>
      </c>
      <c r="B11" s="4">
        <v>1688171</v>
      </c>
      <c r="C11" s="5">
        <v>528</v>
      </c>
      <c r="D11" s="4">
        <f t="shared" si="0"/>
        <v>3197.2935606060605</v>
      </c>
      <c r="F11" s="4">
        <v>1817932</v>
      </c>
      <c r="G11" s="5">
        <v>592</v>
      </c>
      <c r="H11" s="4">
        <f t="shared" si="1"/>
        <v>3070.8310810810813</v>
      </c>
      <c r="J11" s="4">
        <f t="shared" si="2"/>
        <v>3506103</v>
      </c>
      <c r="K11" s="5">
        <f t="shared" si="3"/>
        <v>592</v>
      </c>
      <c r="L11" s="4">
        <f t="shared" si="4"/>
        <v>5922.471283783784</v>
      </c>
    </row>
    <row r="12" spans="1:12" ht="15.75">
      <c r="A12" s="22" t="s">
        <v>4</v>
      </c>
      <c r="B12" s="4">
        <v>1819038</v>
      </c>
      <c r="C12" s="5">
        <v>616</v>
      </c>
      <c r="D12" s="4">
        <f t="shared" si="0"/>
        <v>2952.9837662337663</v>
      </c>
      <c r="F12" s="4">
        <v>1923375</v>
      </c>
      <c r="G12" s="5">
        <v>616</v>
      </c>
      <c r="H12" s="4">
        <f t="shared" si="1"/>
        <v>3122.362012987013</v>
      </c>
      <c r="J12" s="4">
        <f t="shared" si="2"/>
        <v>3742413</v>
      </c>
      <c r="K12" s="5">
        <f t="shared" si="3"/>
        <v>616</v>
      </c>
      <c r="L12" s="4">
        <f t="shared" si="4"/>
        <v>6075.345779220779</v>
      </c>
    </row>
    <row r="13" spans="1:12" ht="15.75">
      <c r="A13" s="22" t="s">
        <v>5</v>
      </c>
      <c r="B13" s="4">
        <v>1906973</v>
      </c>
      <c r="C13" s="4">
        <v>616</v>
      </c>
      <c r="D13" s="4">
        <f t="shared" si="0"/>
        <v>3095.7353896103896</v>
      </c>
      <c r="F13" s="4">
        <v>1846630</v>
      </c>
      <c r="G13" s="4">
        <v>624</v>
      </c>
      <c r="H13" s="4">
        <f t="shared" si="1"/>
        <v>2959.3429487179487</v>
      </c>
      <c r="J13" s="4">
        <f t="shared" si="2"/>
        <v>3753603</v>
      </c>
      <c r="K13" s="5">
        <f t="shared" si="3"/>
        <v>624</v>
      </c>
      <c r="L13" s="4">
        <f t="shared" si="4"/>
        <v>6015.389423076923</v>
      </c>
    </row>
    <row r="14" spans="1:12" ht="15.75">
      <c r="A14" s="22" t="s">
        <v>7</v>
      </c>
      <c r="B14" s="4">
        <v>2019613</v>
      </c>
      <c r="C14" s="4">
        <v>600</v>
      </c>
      <c r="D14" s="4">
        <f t="shared" si="0"/>
        <v>3366.0216666666665</v>
      </c>
      <c r="F14" s="4">
        <v>2220316</v>
      </c>
      <c r="G14" s="4">
        <v>640</v>
      </c>
      <c r="H14" s="4">
        <f t="shared" si="1"/>
        <v>3469.24375</v>
      </c>
      <c r="J14" s="4">
        <f t="shared" si="2"/>
        <v>4239929</v>
      </c>
      <c r="K14" s="5">
        <f t="shared" si="3"/>
        <v>640</v>
      </c>
      <c r="L14" s="4">
        <f t="shared" si="4"/>
        <v>6624.8890625</v>
      </c>
    </row>
    <row r="15" spans="1:12" ht="15.75">
      <c r="A15" s="22" t="s">
        <v>8</v>
      </c>
      <c r="B15" s="4">
        <v>2103097</v>
      </c>
      <c r="C15" s="4">
        <v>512</v>
      </c>
      <c r="D15" s="4">
        <f t="shared" si="0"/>
        <v>4107.611328125</v>
      </c>
      <c r="F15" s="4">
        <v>2044500</v>
      </c>
      <c r="G15" s="4">
        <v>544</v>
      </c>
      <c r="H15" s="4">
        <f t="shared" si="1"/>
        <v>3758.2720588235293</v>
      </c>
      <c r="J15" s="4">
        <f t="shared" si="2"/>
        <v>4147597</v>
      </c>
      <c r="K15" s="5">
        <f t="shared" si="3"/>
        <v>544</v>
      </c>
      <c r="L15" s="4">
        <f t="shared" si="4"/>
        <v>7624.25919117647</v>
      </c>
    </row>
    <row r="16" spans="1:12" ht="15.75">
      <c r="A16" s="22" t="s">
        <v>9</v>
      </c>
      <c r="B16" s="4">
        <v>2345706</v>
      </c>
      <c r="C16" s="4">
        <v>576</v>
      </c>
      <c r="D16" s="4">
        <f t="shared" si="0"/>
        <v>4072.40625</v>
      </c>
      <c r="F16" s="4">
        <v>2405865</v>
      </c>
      <c r="G16" s="4">
        <v>624</v>
      </c>
      <c r="H16" s="4">
        <f t="shared" si="1"/>
        <v>3855.5528846153848</v>
      </c>
      <c r="J16" s="4">
        <f t="shared" si="2"/>
        <v>4751571</v>
      </c>
      <c r="K16" s="5">
        <f t="shared" si="3"/>
        <v>624</v>
      </c>
      <c r="L16" s="4">
        <f t="shared" si="4"/>
        <v>7614.697115384615</v>
      </c>
    </row>
    <row r="17" spans="1:12" ht="15.75">
      <c r="A17" s="22" t="s">
        <v>10</v>
      </c>
      <c r="B17" s="4">
        <v>1961273</v>
      </c>
      <c r="C17" s="4">
        <v>496</v>
      </c>
      <c r="D17" s="4">
        <f t="shared" si="0"/>
        <v>3954.1794354838707</v>
      </c>
      <c r="F17" s="4">
        <v>2116829</v>
      </c>
      <c r="G17" s="4">
        <v>544</v>
      </c>
      <c r="H17" s="4">
        <f t="shared" si="1"/>
        <v>3891.229779411765</v>
      </c>
      <c r="J17" s="4">
        <f t="shared" si="2"/>
        <v>4078102</v>
      </c>
      <c r="K17" s="5">
        <f t="shared" si="3"/>
        <v>544</v>
      </c>
      <c r="L17" s="4">
        <f t="shared" si="4"/>
        <v>7496.511029411765</v>
      </c>
    </row>
    <row r="18" spans="1:12" ht="15.75">
      <c r="A18" s="22" t="s">
        <v>11</v>
      </c>
      <c r="B18" s="4">
        <v>2120419</v>
      </c>
      <c r="C18" s="4">
        <v>584</v>
      </c>
      <c r="D18" s="4">
        <f t="shared" si="0"/>
        <v>3630.8544520547944</v>
      </c>
      <c r="F18" s="4">
        <v>2325453</v>
      </c>
      <c r="G18" s="4">
        <v>600</v>
      </c>
      <c r="H18" s="4">
        <f t="shared" si="1"/>
        <v>3875.755</v>
      </c>
      <c r="J18" s="4">
        <f t="shared" si="2"/>
        <v>4445872</v>
      </c>
      <c r="K18" s="5">
        <f t="shared" si="3"/>
        <v>600</v>
      </c>
      <c r="L18" s="4">
        <f t="shared" si="4"/>
        <v>7409.786666666667</v>
      </c>
    </row>
    <row r="19" spans="2:12" ht="15.75">
      <c r="B19" s="15">
        <f>SUM(B7:B18)</f>
        <v>22168073</v>
      </c>
      <c r="C19" s="15">
        <f>SUM(C7:C18)</f>
        <v>6256</v>
      </c>
      <c r="D19" s="4">
        <f>B19/C19</f>
        <v>3543.4899296675194</v>
      </c>
      <c r="F19" s="15">
        <f>SUM(F7:F18)</f>
        <v>23089866</v>
      </c>
      <c r="G19" s="15">
        <f>SUM(G7:G18)</f>
        <v>6680</v>
      </c>
      <c r="H19" s="4">
        <f t="shared" si="1"/>
        <v>3456.566766467066</v>
      </c>
      <c r="J19" s="15">
        <f>SUM(J7:J18)</f>
        <v>45257939</v>
      </c>
      <c r="K19" s="15">
        <f>SUM(K7:K18)</f>
        <v>6680</v>
      </c>
      <c r="L19" s="4">
        <f>J19/K19</f>
        <v>6775.140568862275</v>
      </c>
    </row>
    <row r="21" spans="1:11" ht="18.75">
      <c r="A21" s="27">
        <v>2011</v>
      </c>
      <c r="C21" s="5"/>
      <c r="G21" s="5"/>
      <c r="K21" s="5"/>
    </row>
    <row r="22" spans="1:12" ht="15.75">
      <c r="A22" s="22" t="s">
        <v>0</v>
      </c>
      <c r="B22" s="42">
        <v>2366754</v>
      </c>
      <c r="C22" s="47">
        <v>440</v>
      </c>
      <c r="D22" s="4">
        <f aca="true" t="shared" si="5" ref="D22:D33">B22/C22</f>
        <v>5378.986363636363</v>
      </c>
      <c r="F22" s="58">
        <v>2313800</v>
      </c>
      <c r="G22" s="57">
        <v>424</v>
      </c>
      <c r="H22" s="4">
        <f aca="true" t="shared" si="6" ref="H22:H34">F22/G22</f>
        <v>5457.075471698113</v>
      </c>
      <c r="J22" s="4">
        <f aca="true" t="shared" si="7" ref="J22:J33">B22+F22</f>
        <v>4680554</v>
      </c>
      <c r="K22" s="49">
        <f>MAX(C22,G22)</f>
        <v>440</v>
      </c>
      <c r="L22" s="4">
        <f aca="true" t="shared" si="8" ref="L22:L33">J22/K22</f>
        <v>10637.622727272726</v>
      </c>
    </row>
    <row r="23" spans="1:12" ht="15.75">
      <c r="A23" s="22" t="s">
        <v>1</v>
      </c>
      <c r="B23" s="42">
        <v>1820510</v>
      </c>
      <c r="C23" s="47">
        <v>336</v>
      </c>
      <c r="D23" s="4">
        <f t="shared" si="5"/>
        <v>5418.184523809524</v>
      </c>
      <c r="F23" s="58">
        <v>2069966</v>
      </c>
      <c r="G23" s="57">
        <v>384</v>
      </c>
      <c r="H23" s="4">
        <f t="shared" si="6"/>
        <v>5390.536458333333</v>
      </c>
      <c r="J23" s="4">
        <f t="shared" si="7"/>
        <v>3890476</v>
      </c>
      <c r="K23" s="49">
        <f aca="true" t="shared" si="9" ref="K23:K33">MAX(C23,G23)</f>
        <v>384</v>
      </c>
      <c r="L23" s="4">
        <f t="shared" si="8"/>
        <v>10131.447916666666</v>
      </c>
    </row>
    <row r="24" spans="1:12" ht="15.75">
      <c r="A24" s="22" t="s">
        <v>2</v>
      </c>
      <c r="B24" s="42">
        <v>1709282</v>
      </c>
      <c r="C24" s="47">
        <v>304</v>
      </c>
      <c r="D24" s="4">
        <f t="shared" si="5"/>
        <v>5622.638157894737</v>
      </c>
      <c r="F24" s="58">
        <v>1839497</v>
      </c>
      <c r="G24" s="57">
        <v>328</v>
      </c>
      <c r="H24" s="4">
        <f t="shared" si="6"/>
        <v>5608.22256097561</v>
      </c>
      <c r="J24" s="4">
        <f t="shared" si="7"/>
        <v>3548779</v>
      </c>
      <c r="K24" s="49">
        <f t="shared" si="9"/>
        <v>328</v>
      </c>
      <c r="L24" s="4">
        <f t="shared" si="8"/>
        <v>10819.448170731708</v>
      </c>
    </row>
    <row r="25" spans="1:12" ht="15.75">
      <c r="A25" s="22" t="s">
        <v>3</v>
      </c>
      <c r="B25" s="42">
        <v>1377355</v>
      </c>
      <c r="C25" s="47">
        <v>224</v>
      </c>
      <c r="D25" s="4">
        <f t="shared" si="5"/>
        <v>6148.90625</v>
      </c>
      <c r="F25" s="58">
        <v>1568203</v>
      </c>
      <c r="G25" s="57">
        <v>240</v>
      </c>
      <c r="H25" s="4">
        <f t="shared" si="6"/>
        <v>6534.179166666667</v>
      </c>
      <c r="J25" s="4">
        <f t="shared" si="7"/>
        <v>2945558</v>
      </c>
      <c r="K25" s="49">
        <f t="shared" si="9"/>
        <v>240</v>
      </c>
      <c r="L25" s="4">
        <f t="shared" si="8"/>
        <v>12273.158333333333</v>
      </c>
    </row>
    <row r="26" spans="1:12" ht="15.75">
      <c r="A26" s="22" t="s">
        <v>6</v>
      </c>
      <c r="B26" s="42">
        <v>1741677</v>
      </c>
      <c r="C26" s="47">
        <v>368</v>
      </c>
      <c r="D26" s="4">
        <f t="shared" si="5"/>
        <v>4732.817934782609</v>
      </c>
      <c r="F26" s="58">
        <v>1631539</v>
      </c>
      <c r="G26" s="57">
        <v>368</v>
      </c>
      <c r="H26" s="4">
        <f t="shared" si="6"/>
        <v>4433.529891304348</v>
      </c>
      <c r="J26" s="4">
        <f t="shared" si="7"/>
        <v>3373216</v>
      </c>
      <c r="K26" s="49">
        <f t="shared" si="9"/>
        <v>368</v>
      </c>
      <c r="L26" s="4">
        <f t="shared" si="8"/>
        <v>9166.347826086956</v>
      </c>
    </row>
    <row r="27" spans="1:12" ht="15.75">
      <c r="A27" s="22" t="s">
        <v>4</v>
      </c>
      <c r="B27" s="42">
        <v>1565147</v>
      </c>
      <c r="C27" s="47">
        <v>352</v>
      </c>
      <c r="D27" s="4">
        <f t="shared" si="5"/>
        <v>4446.440340909091</v>
      </c>
      <c r="F27" s="58">
        <v>1844244</v>
      </c>
      <c r="G27" s="57">
        <v>360</v>
      </c>
      <c r="H27" s="4">
        <f t="shared" si="6"/>
        <v>5122.9</v>
      </c>
      <c r="J27" s="4">
        <f t="shared" si="7"/>
        <v>3409391</v>
      </c>
      <c r="K27" s="49">
        <f t="shared" si="9"/>
        <v>360</v>
      </c>
      <c r="L27" s="4">
        <f t="shared" si="8"/>
        <v>9470.530555555555</v>
      </c>
    </row>
    <row r="28" spans="1:12" ht="15.75">
      <c r="A28" s="22" t="s">
        <v>5</v>
      </c>
      <c r="B28" s="42"/>
      <c r="C28" s="42"/>
      <c r="D28" s="4" t="e">
        <f t="shared" si="5"/>
        <v>#DIV/0!</v>
      </c>
      <c r="F28" s="58"/>
      <c r="G28" s="58"/>
      <c r="H28" s="4" t="e">
        <f t="shared" si="6"/>
        <v>#DIV/0!</v>
      </c>
      <c r="J28" s="4">
        <f t="shared" si="7"/>
        <v>0</v>
      </c>
      <c r="K28" s="49">
        <f t="shared" si="9"/>
        <v>0</v>
      </c>
      <c r="L28" s="4" t="e">
        <f t="shared" si="8"/>
        <v>#DIV/0!</v>
      </c>
    </row>
    <row r="29" spans="1:12" ht="15.75">
      <c r="A29" s="22" t="s">
        <v>7</v>
      </c>
      <c r="B29" s="42"/>
      <c r="C29" s="42"/>
      <c r="D29" s="4" t="e">
        <f t="shared" si="5"/>
        <v>#DIV/0!</v>
      </c>
      <c r="F29" s="58"/>
      <c r="G29" s="58"/>
      <c r="H29" s="4" t="e">
        <f t="shared" si="6"/>
        <v>#DIV/0!</v>
      </c>
      <c r="J29" s="4">
        <f t="shared" si="7"/>
        <v>0</v>
      </c>
      <c r="K29" s="49">
        <f t="shared" si="9"/>
        <v>0</v>
      </c>
      <c r="L29" s="4" t="e">
        <f t="shared" si="8"/>
        <v>#DIV/0!</v>
      </c>
    </row>
    <row r="30" spans="1:12" ht="15.75">
      <c r="A30" s="22" t="s">
        <v>8</v>
      </c>
      <c r="B30" s="42"/>
      <c r="C30" s="42"/>
      <c r="D30" s="4" t="e">
        <f t="shared" si="5"/>
        <v>#DIV/0!</v>
      </c>
      <c r="F30" s="58"/>
      <c r="G30" s="58"/>
      <c r="H30" s="4" t="e">
        <f t="shared" si="6"/>
        <v>#DIV/0!</v>
      </c>
      <c r="J30" s="4">
        <f t="shared" si="7"/>
        <v>0</v>
      </c>
      <c r="K30" s="49">
        <f t="shared" si="9"/>
        <v>0</v>
      </c>
      <c r="L30" s="4" t="e">
        <f t="shared" si="8"/>
        <v>#DIV/0!</v>
      </c>
    </row>
    <row r="31" spans="1:12" ht="15.75">
      <c r="A31" s="22" t="s">
        <v>9</v>
      </c>
      <c r="B31" s="42"/>
      <c r="C31" s="42"/>
      <c r="D31" s="4" t="e">
        <f t="shared" si="5"/>
        <v>#DIV/0!</v>
      </c>
      <c r="F31" s="58"/>
      <c r="G31" s="58"/>
      <c r="H31" s="4" t="e">
        <f t="shared" si="6"/>
        <v>#DIV/0!</v>
      </c>
      <c r="J31" s="4">
        <f t="shared" si="7"/>
        <v>0</v>
      </c>
      <c r="K31" s="49">
        <f t="shared" si="9"/>
        <v>0</v>
      </c>
      <c r="L31" s="4" t="e">
        <f t="shared" si="8"/>
        <v>#DIV/0!</v>
      </c>
    </row>
    <row r="32" spans="1:12" ht="15.75">
      <c r="A32" s="22" t="s">
        <v>10</v>
      </c>
      <c r="B32" s="42"/>
      <c r="C32" s="42"/>
      <c r="D32" s="4" t="e">
        <f t="shared" si="5"/>
        <v>#DIV/0!</v>
      </c>
      <c r="F32" s="58"/>
      <c r="G32" s="58"/>
      <c r="H32" s="4" t="e">
        <f t="shared" si="6"/>
        <v>#DIV/0!</v>
      </c>
      <c r="J32" s="4">
        <f t="shared" si="7"/>
        <v>0</v>
      </c>
      <c r="K32" s="49">
        <f t="shared" si="9"/>
        <v>0</v>
      </c>
      <c r="L32" s="4" t="e">
        <f t="shared" si="8"/>
        <v>#DIV/0!</v>
      </c>
    </row>
    <row r="33" spans="1:12" ht="15.75">
      <c r="A33" s="22" t="s">
        <v>11</v>
      </c>
      <c r="B33" s="42"/>
      <c r="C33" s="42"/>
      <c r="D33" s="4" t="e">
        <f t="shared" si="5"/>
        <v>#DIV/0!</v>
      </c>
      <c r="F33" s="58"/>
      <c r="G33" s="58"/>
      <c r="H33" s="4" t="e">
        <f t="shared" si="6"/>
        <v>#DIV/0!</v>
      </c>
      <c r="J33" s="4">
        <f t="shared" si="7"/>
        <v>0</v>
      </c>
      <c r="K33" s="49">
        <f t="shared" si="9"/>
        <v>0</v>
      </c>
      <c r="L33" s="4" t="e">
        <f t="shared" si="8"/>
        <v>#DIV/0!</v>
      </c>
    </row>
    <row r="34" spans="2:12" ht="15.75">
      <c r="B34" s="15">
        <f>SUM(B22:B33)</f>
        <v>10580725</v>
      </c>
      <c r="C34" s="15">
        <f>SUM(C22:C33)</f>
        <v>2024</v>
      </c>
      <c r="D34" s="4">
        <f>B34/C34</f>
        <v>5227.630928853755</v>
      </c>
      <c r="F34" s="15">
        <f>SUM(F22:F33)</f>
        <v>11267249</v>
      </c>
      <c r="G34" s="15">
        <f>SUM(G22:G33)</f>
        <v>2104</v>
      </c>
      <c r="H34" s="4">
        <f t="shared" si="6"/>
        <v>5355.156368821293</v>
      </c>
      <c r="J34" s="15">
        <f>SUM(J22:J33)</f>
        <v>21847974</v>
      </c>
      <c r="K34" s="15">
        <f>SUM(K22:K33)</f>
        <v>2120</v>
      </c>
      <c r="L34" s="4">
        <f>J34/K34</f>
        <v>10305.648113207548</v>
      </c>
    </row>
  </sheetData>
  <sheetProtection/>
  <mergeCells count="3">
    <mergeCell ref="B2:D2"/>
    <mergeCell ref="F2:H2"/>
    <mergeCell ref="J2:L2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13.00390625" style="24" customWidth="1"/>
    <col min="2" max="5" width="13.00390625" style="0" customWidth="1"/>
    <col min="6" max="6" width="4.421875" style="0" customWidth="1"/>
    <col min="7" max="10" width="13.00390625" style="0" customWidth="1"/>
    <col min="11" max="11" width="4.8515625" style="0" customWidth="1"/>
  </cols>
  <sheetData>
    <row r="1" ht="18.75">
      <c r="D1" s="33" t="s">
        <v>65</v>
      </c>
    </row>
    <row r="2" spans="2:10" ht="18.75" customHeight="1">
      <c r="B2" s="67" t="s">
        <v>84</v>
      </c>
      <c r="C2" s="67"/>
      <c r="D2" s="67"/>
      <c r="E2" s="67"/>
      <c r="G2" s="67" t="s">
        <v>85</v>
      </c>
      <c r="H2" s="67"/>
      <c r="I2" s="67"/>
      <c r="J2" s="67"/>
    </row>
    <row r="3" spans="1:11" ht="39">
      <c r="A3" s="20"/>
      <c r="B3" s="8" t="s">
        <v>54</v>
      </c>
      <c r="C3" s="8" t="s">
        <v>25</v>
      </c>
      <c r="D3" s="8" t="s">
        <v>13</v>
      </c>
      <c r="E3" s="8" t="s">
        <v>27</v>
      </c>
      <c r="F3" s="8"/>
      <c r="G3" s="8" t="s">
        <v>55</v>
      </c>
      <c r="H3" s="8" t="s">
        <v>26</v>
      </c>
      <c r="I3" s="8" t="s">
        <v>13</v>
      </c>
      <c r="J3" s="8" t="s">
        <v>27</v>
      </c>
      <c r="K3" s="8"/>
    </row>
    <row r="4" spans="2:11" s="25" customFormat="1" ht="18.75">
      <c r="B4" s="26"/>
      <c r="C4" s="26" t="s">
        <v>56</v>
      </c>
      <c r="D4" s="26" t="s">
        <v>58</v>
      </c>
      <c r="E4" s="26" t="s">
        <v>59</v>
      </c>
      <c r="F4" s="26"/>
      <c r="G4" s="26"/>
      <c r="H4" s="26" t="s">
        <v>57</v>
      </c>
      <c r="I4" s="26" t="s">
        <v>58</v>
      </c>
      <c r="J4" s="26" t="s">
        <v>59</v>
      </c>
      <c r="K4" s="26"/>
    </row>
    <row r="6" ht="18.75">
      <c r="A6" s="25">
        <v>2010</v>
      </c>
    </row>
    <row r="7" spans="1:10" ht="15.75">
      <c r="A7" s="22" t="s">
        <v>0</v>
      </c>
      <c r="B7" s="5">
        <v>11022066</v>
      </c>
      <c r="C7" s="4">
        <f aca="true" t="shared" si="0" ref="C7:C18">B7*0.22</f>
        <v>2424854.52</v>
      </c>
      <c r="D7" s="5">
        <v>488</v>
      </c>
      <c r="E7" s="4">
        <f aca="true" t="shared" si="1" ref="E7:E19">C7/D7</f>
        <v>4968.964180327869</v>
      </c>
      <c r="G7" s="5">
        <v>11521165</v>
      </c>
      <c r="H7" s="4">
        <f aca="true" t="shared" si="2" ref="H7:H18">G7*0.27</f>
        <v>3110714.5500000003</v>
      </c>
      <c r="I7" s="5">
        <v>544</v>
      </c>
      <c r="J7" s="4">
        <f aca="true" t="shared" si="3" ref="J7:J19">H7/I7</f>
        <v>5718.225275735294</v>
      </c>
    </row>
    <row r="8" spans="1:10" ht="15.75">
      <c r="A8" s="22" t="s">
        <v>1</v>
      </c>
      <c r="B8" s="12">
        <v>7469242</v>
      </c>
      <c r="C8" s="4">
        <f t="shared" si="0"/>
        <v>1643233.24</v>
      </c>
      <c r="D8" s="5">
        <v>336</v>
      </c>
      <c r="E8" s="4">
        <f t="shared" si="1"/>
        <v>4890.575119047619</v>
      </c>
      <c r="G8" s="5">
        <v>8240362</v>
      </c>
      <c r="H8" s="4">
        <f t="shared" si="2"/>
        <v>2224897.74</v>
      </c>
      <c r="I8" s="5">
        <v>376</v>
      </c>
      <c r="J8" s="4">
        <f t="shared" si="3"/>
        <v>5917.281223404256</v>
      </c>
    </row>
    <row r="9" spans="1:10" ht="15.75">
      <c r="A9" s="22" t="s">
        <v>2</v>
      </c>
      <c r="B9" s="12">
        <v>9837400</v>
      </c>
      <c r="C9" s="4">
        <f t="shared" si="0"/>
        <v>2164228</v>
      </c>
      <c r="D9" s="5">
        <v>440</v>
      </c>
      <c r="E9" s="4">
        <f t="shared" si="1"/>
        <v>4918.7</v>
      </c>
      <c r="G9" s="5">
        <v>10408205</v>
      </c>
      <c r="H9" s="4">
        <f t="shared" si="2"/>
        <v>2810215.35</v>
      </c>
      <c r="I9" s="5">
        <v>512</v>
      </c>
      <c r="J9" s="4">
        <f t="shared" si="3"/>
        <v>5488.70185546875</v>
      </c>
    </row>
    <row r="10" spans="1:10" ht="15.75">
      <c r="A10" s="22" t="s">
        <v>3</v>
      </c>
      <c r="B10" s="12">
        <v>9624828</v>
      </c>
      <c r="C10" s="4">
        <f t="shared" si="0"/>
        <v>2117462.16</v>
      </c>
      <c r="D10" s="5">
        <v>464</v>
      </c>
      <c r="E10" s="4">
        <f t="shared" si="1"/>
        <v>4563.496034482759</v>
      </c>
      <c r="G10" s="5">
        <v>10027870</v>
      </c>
      <c r="H10" s="4">
        <f t="shared" si="2"/>
        <v>2707524.9000000004</v>
      </c>
      <c r="I10" s="5">
        <v>464</v>
      </c>
      <c r="J10" s="4">
        <f t="shared" si="3"/>
        <v>5835.1829741379315</v>
      </c>
    </row>
    <row r="11" spans="1:10" ht="15.75">
      <c r="A11" s="22" t="s">
        <v>6</v>
      </c>
      <c r="B11" s="12">
        <v>10514190</v>
      </c>
      <c r="C11" s="4">
        <f t="shared" si="0"/>
        <v>2313121.8</v>
      </c>
      <c r="D11" s="5">
        <v>528</v>
      </c>
      <c r="E11" s="4">
        <f t="shared" si="1"/>
        <v>4380.912499999999</v>
      </c>
      <c r="G11" s="5">
        <v>11942870</v>
      </c>
      <c r="H11" s="4">
        <f t="shared" si="2"/>
        <v>3224574.9000000004</v>
      </c>
      <c r="I11" s="5">
        <v>592</v>
      </c>
      <c r="J11" s="4">
        <f t="shared" si="3"/>
        <v>5446.917060810812</v>
      </c>
    </row>
    <row r="12" spans="1:10" ht="15.75">
      <c r="A12" s="22" t="s">
        <v>4</v>
      </c>
      <c r="B12" s="12">
        <v>11776340</v>
      </c>
      <c r="C12" s="4">
        <f t="shared" si="0"/>
        <v>2590794.8</v>
      </c>
      <c r="D12" s="5">
        <v>616</v>
      </c>
      <c r="E12" s="4">
        <f t="shared" si="1"/>
        <v>4205.835714285714</v>
      </c>
      <c r="G12" s="5">
        <v>12390494</v>
      </c>
      <c r="H12" s="4">
        <f t="shared" si="2"/>
        <v>3345433.3800000004</v>
      </c>
      <c r="I12" s="5">
        <v>616</v>
      </c>
      <c r="J12" s="4">
        <f t="shared" si="3"/>
        <v>5430.898344155845</v>
      </c>
    </row>
    <row r="13" spans="1:10" ht="15.75">
      <c r="A13" s="22" t="s">
        <v>5</v>
      </c>
      <c r="B13" s="12">
        <v>11721651</v>
      </c>
      <c r="C13" s="4">
        <f t="shared" si="0"/>
        <v>2578763.22</v>
      </c>
      <c r="D13" s="5">
        <v>616</v>
      </c>
      <c r="E13" s="4">
        <f t="shared" si="1"/>
        <v>4186.3039285714285</v>
      </c>
      <c r="G13" s="5">
        <v>11926258</v>
      </c>
      <c r="H13" s="4">
        <f t="shared" si="2"/>
        <v>3220089.66</v>
      </c>
      <c r="I13" s="5">
        <v>624</v>
      </c>
      <c r="J13" s="4">
        <f t="shared" si="3"/>
        <v>5160.400096153847</v>
      </c>
    </row>
    <row r="14" spans="1:10" ht="15.75">
      <c r="A14" s="22" t="s">
        <v>7</v>
      </c>
      <c r="B14" s="12">
        <v>12856865</v>
      </c>
      <c r="C14" s="4">
        <f t="shared" si="0"/>
        <v>2828510.3</v>
      </c>
      <c r="D14" s="5">
        <v>600</v>
      </c>
      <c r="E14" s="4">
        <f t="shared" si="1"/>
        <v>4714.183833333333</v>
      </c>
      <c r="G14" s="5">
        <v>14328030</v>
      </c>
      <c r="H14" s="4">
        <f t="shared" si="2"/>
        <v>3868568.1</v>
      </c>
      <c r="I14" s="5">
        <v>640</v>
      </c>
      <c r="J14" s="4">
        <f t="shared" si="3"/>
        <v>6044.63765625</v>
      </c>
    </row>
    <row r="15" spans="1:10" ht="15.75">
      <c r="A15" s="22" t="s">
        <v>8</v>
      </c>
      <c r="B15" s="12">
        <v>12820025</v>
      </c>
      <c r="C15" s="4">
        <f t="shared" si="0"/>
        <v>2820405.5</v>
      </c>
      <c r="D15" s="5">
        <v>512</v>
      </c>
      <c r="E15" s="4">
        <f t="shared" si="1"/>
        <v>5508.6044921875</v>
      </c>
      <c r="G15" s="5">
        <v>13108201</v>
      </c>
      <c r="H15" s="4">
        <f t="shared" si="2"/>
        <v>3539214.27</v>
      </c>
      <c r="I15" s="5">
        <v>544</v>
      </c>
      <c r="J15" s="4">
        <f t="shared" si="3"/>
        <v>6505.908584558823</v>
      </c>
    </row>
    <row r="16" spans="1:10" ht="15.75">
      <c r="A16" s="22" t="s">
        <v>9</v>
      </c>
      <c r="B16" s="12">
        <v>14553540</v>
      </c>
      <c r="C16" s="4">
        <f t="shared" si="0"/>
        <v>3201778.8</v>
      </c>
      <c r="D16" s="5">
        <v>576</v>
      </c>
      <c r="E16" s="4">
        <f t="shared" si="1"/>
        <v>5558.643749999999</v>
      </c>
      <c r="G16" s="5">
        <v>15062285</v>
      </c>
      <c r="H16" s="4">
        <f t="shared" si="2"/>
        <v>4066816.95</v>
      </c>
      <c r="I16" s="5">
        <v>624</v>
      </c>
      <c r="J16" s="4">
        <f t="shared" si="3"/>
        <v>6517.334855769231</v>
      </c>
    </row>
    <row r="17" spans="1:10" ht="15.75">
      <c r="A17" s="22" t="s">
        <v>10</v>
      </c>
      <c r="B17" s="12">
        <v>12167035</v>
      </c>
      <c r="C17" s="4">
        <f t="shared" si="0"/>
        <v>2676747.7</v>
      </c>
      <c r="D17" s="5">
        <v>496</v>
      </c>
      <c r="E17" s="4">
        <f t="shared" si="1"/>
        <v>5396.668750000001</v>
      </c>
      <c r="G17" s="5">
        <v>13699255</v>
      </c>
      <c r="H17" s="4">
        <f t="shared" si="2"/>
        <v>3698798.85</v>
      </c>
      <c r="I17" s="5">
        <v>544</v>
      </c>
      <c r="J17" s="4">
        <f t="shared" si="3"/>
        <v>6799.2625919117645</v>
      </c>
    </row>
    <row r="18" spans="1:10" ht="15.75">
      <c r="A18" s="22" t="s">
        <v>11</v>
      </c>
      <c r="B18" s="12">
        <v>12924155</v>
      </c>
      <c r="C18" s="4">
        <f t="shared" si="0"/>
        <v>2843314.1</v>
      </c>
      <c r="D18" s="5">
        <v>584</v>
      </c>
      <c r="E18" s="4">
        <f t="shared" si="1"/>
        <v>4868.68852739726</v>
      </c>
      <c r="G18" s="5">
        <v>14157611</v>
      </c>
      <c r="H18" s="4">
        <f t="shared" si="2"/>
        <v>3822554.97</v>
      </c>
      <c r="I18" s="5">
        <v>600</v>
      </c>
      <c r="J18" s="4">
        <f t="shared" si="3"/>
        <v>6370.9249500000005</v>
      </c>
    </row>
    <row r="19" spans="2:10" ht="15.75">
      <c r="B19" s="5">
        <f>SUM(B7:B18)</f>
        <v>137287337</v>
      </c>
      <c r="C19" s="5">
        <f>SUM(C7:C18)</f>
        <v>30203214.14</v>
      </c>
      <c r="D19" s="5">
        <f>SUM(D7:D18)</f>
        <v>6256</v>
      </c>
      <c r="E19" s="4">
        <f t="shared" si="1"/>
        <v>4827.879498081841</v>
      </c>
      <c r="G19" s="5">
        <f>SUM(G7:G18)</f>
        <v>146812606</v>
      </c>
      <c r="H19" s="5">
        <f>SUM(H7:H18)</f>
        <v>39639403.62</v>
      </c>
      <c r="I19" s="5">
        <f>SUM(I7:I18)</f>
        <v>6680</v>
      </c>
      <c r="J19" s="4">
        <f t="shared" si="3"/>
        <v>5934.042458083832</v>
      </c>
    </row>
    <row r="21" ht="18.75">
      <c r="A21" s="25">
        <v>2011</v>
      </c>
    </row>
    <row r="22" spans="1:10" ht="15.75">
      <c r="A22" s="22" t="s">
        <v>0</v>
      </c>
      <c r="B22" s="47">
        <v>14036300</v>
      </c>
      <c r="C22" s="4">
        <f aca="true" t="shared" si="4" ref="C22:C33">B22*0.22</f>
        <v>3087986</v>
      </c>
      <c r="D22" s="47">
        <v>608</v>
      </c>
      <c r="E22" s="4">
        <f aca="true" t="shared" si="5" ref="E22:E34">C22/D22</f>
        <v>5078.924342105263</v>
      </c>
      <c r="G22" s="47">
        <v>13926650</v>
      </c>
      <c r="H22" s="4">
        <f aca="true" t="shared" si="6" ref="H22:H33">G22*0.27</f>
        <v>3760195.5000000005</v>
      </c>
      <c r="I22" s="47">
        <v>600</v>
      </c>
      <c r="J22" s="4">
        <f aca="true" t="shared" si="7" ref="J22:J34">H22/I22</f>
        <v>6266.992500000001</v>
      </c>
    </row>
    <row r="23" spans="1:10" ht="15.75">
      <c r="A23" s="22" t="s">
        <v>1</v>
      </c>
      <c r="B23" s="44">
        <v>10807100</v>
      </c>
      <c r="C23" s="4">
        <f t="shared" si="4"/>
        <v>2377562</v>
      </c>
      <c r="D23" s="47">
        <v>440</v>
      </c>
      <c r="E23" s="4">
        <f t="shared" si="5"/>
        <v>5403.55</v>
      </c>
      <c r="G23" s="47">
        <v>12281695</v>
      </c>
      <c r="H23" s="4">
        <f t="shared" si="6"/>
        <v>3316057.6500000004</v>
      </c>
      <c r="I23" s="47">
        <v>536</v>
      </c>
      <c r="J23" s="4">
        <f t="shared" si="7"/>
        <v>6186.674720149254</v>
      </c>
    </row>
    <row r="24" spans="1:10" ht="15.75">
      <c r="A24" s="22" t="s">
        <v>2</v>
      </c>
      <c r="B24" s="44">
        <v>10183800</v>
      </c>
      <c r="C24" s="4">
        <f t="shared" si="4"/>
        <v>2240436</v>
      </c>
      <c r="D24" s="47">
        <v>440</v>
      </c>
      <c r="E24" s="4">
        <f t="shared" si="5"/>
        <v>5091.9</v>
      </c>
      <c r="G24" s="47">
        <v>10896875</v>
      </c>
      <c r="H24" s="4">
        <f t="shared" si="6"/>
        <v>2942156.25</v>
      </c>
      <c r="I24" s="47">
        <v>456</v>
      </c>
      <c r="J24" s="4">
        <f t="shared" si="7"/>
        <v>6452.097039473684</v>
      </c>
    </row>
    <row r="25" spans="1:10" ht="15.75">
      <c r="A25" s="22" t="s">
        <v>3</v>
      </c>
      <c r="B25" s="44">
        <v>8117080</v>
      </c>
      <c r="C25" s="4">
        <f t="shared" si="4"/>
        <v>1785757.6</v>
      </c>
      <c r="D25" s="47">
        <v>360</v>
      </c>
      <c r="E25" s="4">
        <f t="shared" si="5"/>
        <v>4960.437777777778</v>
      </c>
      <c r="G25" s="47">
        <v>8897428</v>
      </c>
      <c r="H25" s="4">
        <f t="shared" si="6"/>
        <v>2402305.56</v>
      </c>
      <c r="I25" s="47">
        <v>400</v>
      </c>
      <c r="J25" s="4">
        <f t="shared" si="7"/>
        <v>6005.7639</v>
      </c>
    </row>
    <row r="26" spans="1:10" ht="15.75">
      <c r="A26" s="22" t="s">
        <v>6</v>
      </c>
      <c r="B26" s="44">
        <v>10958710</v>
      </c>
      <c r="C26" s="4">
        <f t="shared" si="4"/>
        <v>2410916.2</v>
      </c>
      <c r="D26" s="47">
        <v>464</v>
      </c>
      <c r="E26" s="4">
        <f t="shared" si="5"/>
        <v>5195.940086206897</v>
      </c>
      <c r="G26" s="47">
        <v>10538765</v>
      </c>
      <c r="H26" s="4">
        <f t="shared" si="6"/>
        <v>2845466.5500000003</v>
      </c>
      <c r="I26" s="47">
        <v>496</v>
      </c>
      <c r="J26" s="4">
        <f t="shared" si="7"/>
        <v>5736.827721774194</v>
      </c>
    </row>
    <row r="27" spans="1:10" ht="15.75">
      <c r="A27" s="22" t="s">
        <v>4</v>
      </c>
      <c r="B27" s="44">
        <v>9627630</v>
      </c>
      <c r="C27" s="4">
        <f t="shared" si="4"/>
        <v>2118078.6</v>
      </c>
      <c r="D27" s="47">
        <v>408</v>
      </c>
      <c r="E27" s="4">
        <f t="shared" si="5"/>
        <v>5191.369117647059</v>
      </c>
      <c r="G27" s="47">
        <v>11408234</v>
      </c>
      <c r="H27" s="4">
        <f t="shared" si="6"/>
        <v>3080223.18</v>
      </c>
      <c r="I27" s="47">
        <v>488</v>
      </c>
      <c r="J27" s="4">
        <f t="shared" si="7"/>
        <v>6311.9327459016395</v>
      </c>
    </row>
    <row r="28" spans="1:10" ht="15.75">
      <c r="A28" s="22" t="s">
        <v>5</v>
      </c>
      <c r="B28" s="44"/>
      <c r="C28" s="4">
        <f t="shared" si="4"/>
        <v>0</v>
      </c>
      <c r="D28" s="47"/>
      <c r="E28" s="4" t="e">
        <f t="shared" si="5"/>
        <v>#DIV/0!</v>
      </c>
      <c r="G28" s="47"/>
      <c r="H28" s="4">
        <f t="shared" si="6"/>
        <v>0</v>
      </c>
      <c r="I28" s="47"/>
      <c r="J28" s="4" t="e">
        <f t="shared" si="7"/>
        <v>#DIV/0!</v>
      </c>
    </row>
    <row r="29" spans="1:10" ht="15.75">
      <c r="A29" s="22" t="s">
        <v>7</v>
      </c>
      <c r="B29" s="44"/>
      <c r="C29" s="4">
        <f t="shared" si="4"/>
        <v>0</v>
      </c>
      <c r="D29" s="47"/>
      <c r="E29" s="4" t="e">
        <f t="shared" si="5"/>
        <v>#DIV/0!</v>
      </c>
      <c r="G29" s="47"/>
      <c r="H29" s="4">
        <f t="shared" si="6"/>
        <v>0</v>
      </c>
      <c r="I29" s="47"/>
      <c r="J29" s="4" t="e">
        <f t="shared" si="7"/>
        <v>#DIV/0!</v>
      </c>
    </row>
    <row r="30" spans="1:10" ht="15.75">
      <c r="A30" s="22" t="s">
        <v>8</v>
      </c>
      <c r="B30" s="44"/>
      <c r="C30" s="4">
        <f t="shared" si="4"/>
        <v>0</v>
      </c>
      <c r="D30" s="47"/>
      <c r="E30" s="4" t="e">
        <f t="shared" si="5"/>
        <v>#DIV/0!</v>
      </c>
      <c r="G30" s="47"/>
      <c r="H30" s="4">
        <f t="shared" si="6"/>
        <v>0</v>
      </c>
      <c r="I30" s="47"/>
      <c r="J30" s="4" t="e">
        <f t="shared" si="7"/>
        <v>#DIV/0!</v>
      </c>
    </row>
    <row r="31" spans="1:10" ht="15.75">
      <c r="A31" s="22" t="s">
        <v>9</v>
      </c>
      <c r="B31" s="44"/>
      <c r="C31" s="4">
        <f t="shared" si="4"/>
        <v>0</v>
      </c>
      <c r="D31" s="47"/>
      <c r="E31" s="4" t="e">
        <f t="shared" si="5"/>
        <v>#DIV/0!</v>
      </c>
      <c r="G31" s="47"/>
      <c r="H31" s="4">
        <f t="shared" si="6"/>
        <v>0</v>
      </c>
      <c r="I31" s="47"/>
      <c r="J31" s="4" t="e">
        <f t="shared" si="7"/>
        <v>#DIV/0!</v>
      </c>
    </row>
    <row r="32" spans="1:10" ht="15.75">
      <c r="A32" s="22" t="s">
        <v>10</v>
      </c>
      <c r="B32" s="44"/>
      <c r="C32" s="4">
        <f t="shared" si="4"/>
        <v>0</v>
      </c>
      <c r="D32" s="47"/>
      <c r="E32" s="4" t="e">
        <f t="shared" si="5"/>
        <v>#DIV/0!</v>
      </c>
      <c r="G32" s="47"/>
      <c r="H32" s="4">
        <f t="shared" si="6"/>
        <v>0</v>
      </c>
      <c r="I32" s="47"/>
      <c r="J32" s="4" t="e">
        <f t="shared" si="7"/>
        <v>#DIV/0!</v>
      </c>
    </row>
    <row r="33" spans="1:10" ht="15.75">
      <c r="A33" s="22" t="s">
        <v>11</v>
      </c>
      <c r="B33" s="44"/>
      <c r="C33" s="4">
        <f t="shared" si="4"/>
        <v>0</v>
      </c>
      <c r="D33" s="47"/>
      <c r="E33" s="4" t="e">
        <f t="shared" si="5"/>
        <v>#DIV/0!</v>
      </c>
      <c r="G33" s="47"/>
      <c r="H33" s="4">
        <f t="shared" si="6"/>
        <v>0</v>
      </c>
      <c r="I33" s="47"/>
      <c r="J33" s="4" t="e">
        <f t="shared" si="7"/>
        <v>#DIV/0!</v>
      </c>
    </row>
    <row r="34" spans="2:10" ht="15.75">
      <c r="B34" s="5">
        <f>SUM(B22:B33)</f>
        <v>63730620</v>
      </c>
      <c r="C34" s="5">
        <f>SUM(C22:C33)</f>
        <v>14020736.4</v>
      </c>
      <c r="D34" s="5">
        <f>SUM(D22:D33)</f>
        <v>2720</v>
      </c>
      <c r="E34" s="4">
        <f t="shared" si="5"/>
        <v>5154.6825</v>
      </c>
      <c r="G34" s="5">
        <f>SUM(G22:G33)</f>
        <v>67949647</v>
      </c>
      <c r="H34" s="5">
        <f>SUM(H22:H33)</f>
        <v>18346404.69</v>
      </c>
      <c r="I34" s="5">
        <f>SUM(I22:I33)</f>
        <v>2976</v>
      </c>
      <c r="J34" s="4">
        <f t="shared" si="7"/>
        <v>6164.78652217742</v>
      </c>
    </row>
  </sheetData>
  <sheetProtection/>
  <mergeCells count="2">
    <mergeCell ref="B2:E2"/>
    <mergeCell ref="G2:J2"/>
  </mergeCells>
  <printOptions/>
  <pageMargins left="0.75" right="0.75" top="1" bottom="1" header="0.5" footer="0.5"/>
  <pageSetup fitToHeight="1" fitToWidth="1" horizontalDpi="1200" verticalDpi="12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4"/>
  <sheetViews>
    <sheetView zoomScale="90" zoomScaleNormal="90" zoomScalePageLayoutView="0" workbookViewId="0" topLeftCell="A1">
      <pane ySplit="3" topLeftCell="A10" activePane="bottomLeft" state="frozen"/>
      <selection pane="topLeft" activeCell="A1" sqref="A1"/>
      <selection pane="bottomLeft" activeCell="M27" sqref="M27"/>
    </sheetView>
  </sheetViews>
  <sheetFormatPr defaultColWidth="9.140625" defaultRowHeight="12.75"/>
  <cols>
    <col min="1" max="1" width="11.421875" style="10" customWidth="1"/>
    <col min="2" max="2" width="9.57421875" style="10" bestFit="1" customWidth="1"/>
    <col min="3" max="4" width="8.140625" style="10" customWidth="1"/>
    <col min="5" max="5" width="9.57421875" style="10" bestFit="1" customWidth="1"/>
    <col min="6" max="7" width="8.140625" style="10" customWidth="1"/>
    <col min="8" max="8" width="9.57421875" style="10" bestFit="1" customWidth="1"/>
    <col min="9" max="10" width="8.140625" style="10" customWidth="1"/>
    <col min="11" max="11" width="9.28125" style="10" customWidth="1"/>
    <col min="12" max="13" width="8.140625" style="10" customWidth="1"/>
    <col min="14" max="14" width="9.57421875" style="10" bestFit="1" customWidth="1"/>
    <col min="15" max="16" width="8.140625" style="10" customWidth="1"/>
    <col min="17" max="17" width="2.7109375" style="10" customWidth="1"/>
    <col min="18" max="18" width="11.140625" style="10" customWidth="1"/>
    <col min="19" max="16384" width="9.140625" style="10" customWidth="1"/>
  </cols>
  <sheetData>
    <row r="1" ht="26.25">
      <c r="F1" s="9" t="s">
        <v>33</v>
      </c>
    </row>
    <row r="2" spans="2:16" s="41" customFormat="1" ht="28.5">
      <c r="B2" s="50" t="s">
        <v>86</v>
      </c>
      <c r="C2" s="41" t="s">
        <v>12</v>
      </c>
      <c r="D2" s="41" t="s">
        <v>63</v>
      </c>
      <c r="E2" s="51" t="s">
        <v>87</v>
      </c>
      <c r="F2" s="41" t="s">
        <v>12</v>
      </c>
      <c r="G2" s="41" t="s">
        <v>63</v>
      </c>
      <c r="H2" s="52" t="s">
        <v>88</v>
      </c>
      <c r="I2" s="41" t="s">
        <v>12</v>
      </c>
      <c r="J2" s="41" t="s">
        <v>63</v>
      </c>
      <c r="K2" s="60" t="s">
        <v>89</v>
      </c>
      <c r="L2" s="41" t="s">
        <v>12</v>
      </c>
      <c r="M2" s="41" t="s">
        <v>63</v>
      </c>
      <c r="N2" s="61" t="s">
        <v>90</v>
      </c>
      <c r="O2" s="41" t="s">
        <v>12</v>
      </c>
      <c r="P2" s="41" t="s">
        <v>63</v>
      </c>
    </row>
    <row r="3" spans="2:16" s="28" customFormat="1" ht="18.75">
      <c r="B3" s="26" t="s">
        <v>60</v>
      </c>
      <c r="C3" s="26" t="s">
        <v>61</v>
      </c>
      <c r="D3" s="26" t="s">
        <v>62</v>
      </c>
      <c r="E3" s="26" t="s">
        <v>60</v>
      </c>
      <c r="F3" s="26" t="s">
        <v>61</v>
      </c>
      <c r="G3" s="26" t="s">
        <v>62</v>
      </c>
      <c r="H3" s="26" t="s">
        <v>60</v>
      </c>
      <c r="I3" s="26" t="s">
        <v>61</v>
      </c>
      <c r="J3" s="26" t="s">
        <v>62</v>
      </c>
      <c r="K3" s="26" t="s">
        <v>60</v>
      </c>
      <c r="L3" s="26" t="s">
        <v>61</v>
      </c>
      <c r="M3" s="26" t="s">
        <v>62</v>
      </c>
      <c r="N3" s="26" t="s">
        <v>60</v>
      </c>
      <c r="O3" s="26" t="s">
        <v>61</v>
      </c>
      <c r="P3" s="26" t="s">
        <v>62</v>
      </c>
    </row>
    <row r="5" ht="18.75">
      <c r="A5" s="27">
        <v>2010</v>
      </c>
    </row>
    <row r="6" spans="1:18" ht="15.75">
      <c r="A6" s="7" t="s">
        <v>0</v>
      </c>
      <c r="B6" s="10">
        <v>0</v>
      </c>
      <c r="C6" s="10">
        <v>0</v>
      </c>
      <c r="D6" s="10" t="e">
        <f aca="true" t="shared" si="0" ref="D6:D17">B6/C6</f>
        <v>#DIV/0!</v>
      </c>
      <c r="E6" s="10">
        <v>56732</v>
      </c>
      <c r="F6" s="10">
        <v>520</v>
      </c>
      <c r="G6" s="10">
        <f aca="true" t="shared" si="1" ref="G6:G18">E6/F6</f>
        <v>109.1</v>
      </c>
      <c r="H6" s="10">
        <v>68694</v>
      </c>
      <c r="I6" s="10">
        <v>488</v>
      </c>
      <c r="J6" s="10">
        <f aca="true" t="shared" si="2" ref="J6:J18">H6/I6</f>
        <v>140.76639344262296</v>
      </c>
      <c r="K6" s="10">
        <v>60684</v>
      </c>
      <c r="L6" s="10">
        <v>496</v>
      </c>
      <c r="M6" s="10">
        <f aca="true" t="shared" si="3" ref="M6:M18">K6/L6</f>
        <v>122.34677419354838</v>
      </c>
      <c r="N6" s="10">
        <v>63608</v>
      </c>
      <c r="O6" s="10">
        <v>520</v>
      </c>
      <c r="P6" s="10">
        <f aca="true" t="shared" si="4" ref="P6:P18">N6/O6</f>
        <v>122.32307692307693</v>
      </c>
      <c r="R6" s="10">
        <f aca="true" t="shared" si="5" ref="R6:R17">B6+E6+H6+K6+N6</f>
        <v>249718</v>
      </c>
    </row>
    <row r="7" spans="1:18" ht="15.75">
      <c r="A7" s="7" t="s">
        <v>1</v>
      </c>
      <c r="B7" s="10">
        <v>0</v>
      </c>
      <c r="C7" s="10">
        <v>0</v>
      </c>
      <c r="D7" s="10" t="e">
        <f t="shared" si="0"/>
        <v>#DIV/0!</v>
      </c>
      <c r="E7" s="10">
        <v>44025</v>
      </c>
      <c r="F7" s="10">
        <v>384</v>
      </c>
      <c r="G7" s="10">
        <f t="shared" si="1"/>
        <v>114.6484375</v>
      </c>
      <c r="H7" s="10">
        <v>52598</v>
      </c>
      <c r="I7" s="10">
        <v>384</v>
      </c>
      <c r="J7" s="10">
        <f t="shared" si="2"/>
        <v>136.97395833333334</v>
      </c>
      <c r="K7" s="10">
        <v>43914</v>
      </c>
      <c r="L7" s="10">
        <v>392</v>
      </c>
      <c r="M7" s="10">
        <f t="shared" si="3"/>
        <v>112.02551020408163</v>
      </c>
      <c r="N7" s="10">
        <v>44348</v>
      </c>
      <c r="O7" s="10">
        <v>384</v>
      </c>
      <c r="P7" s="10">
        <f t="shared" si="4"/>
        <v>115.48958333333333</v>
      </c>
      <c r="R7" s="10">
        <f t="shared" si="5"/>
        <v>184885</v>
      </c>
    </row>
    <row r="8" spans="1:18" ht="15.75">
      <c r="A8" s="7" t="s">
        <v>2</v>
      </c>
      <c r="B8" s="10">
        <v>0</v>
      </c>
      <c r="C8" s="10">
        <v>0</v>
      </c>
      <c r="D8" s="10" t="e">
        <f t="shared" si="0"/>
        <v>#DIV/0!</v>
      </c>
      <c r="E8" s="10">
        <v>57183</v>
      </c>
      <c r="F8" s="10">
        <v>496</v>
      </c>
      <c r="G8" s="10">
        <f t="shared" si="1"/>
        <v>115.2883064516129</v>
      </c>
      <c r="H8" s="10">
        <v>69469</v>
      </c>
      <c r="I8" s="10">
        <v>488</v>
      </c>
      <c r="J8" s="10">
        <f t="shared" si="2"/>
        <v>142.3545081967213</v>
      </c>
      <c r="K8" s="10">
        <v>57009</v>
      </c>
      <c r="L8" s="10">
        <v>496</v>
      </c>
      <c r="M8" s="10">
        <f t="shared" si="3"/>
        <v>114.9375</v>
      </c>
      <c r="N8" s="10">
        <v>67219</v>
      </c>
      <c r="O8" s="10">
        <v>504</v>
      </c>
      <c r="P8" s="10">
        <f t="shared" si="4"/>
        <v>133.37103174603175</v>
      </c>
      <c r="R8" s="10">
        <f t="shared" si="5"/>
        <v>250880</v>
      </c>
    </row>
    <row r="9" spans="1:18" ht="15.75">
      <c r="A9" s="7" t="s">
        <v>3</v>
      </c>
      <c r="D9" s="10" t="e">
        <f t="shared" si="0"/>
        <v>#DIV/0!</v>
      </c>
      <c r="E9" s="10">
        <v>51928</v>
      </c>
      <c r="F9" s="10">
        <v>448</v>
      </c>
      <c r="G9" s="10">
        <f t="shared" si="1"/>
        <v>115.91071428571429</v>
      </c>
      <c r="H9" s="10">
        <v>63497</v>
      </c>
      <c r="I9" s="10">
        <v>448</v>
      </c>
      <c r="J9" s="10">
        <f t="shared" si="2"/>
        <v>141.734375</v>
      </c>
      <c r="K9" s="10">
        <v>57557</v>
      </c>
      <c r="L9" s="10">
        <v>456</v>
      </c>
      <c r="M9" s="10">
        <f t="shared" si="3"/>
        <v>126.22149122807018</v>
      </c>
      <c r="N9" s="10">
        <v>55979</v>
      </c>
      <c r="O9" s="10">
        <v>448</v>
      </c>
      <c r="P9" s="10">
        <f t="shared" si="4"/>
        <v>124.953125</v>
      </c>
      <c r="R9" s="10">
        <f t="shared" si="5"/>
        <v>228961</v>
      </c>
    </row>
    <row r="10" spans="1:18" ht="15.75">
      <c r="A10" s="7" t="s">
        <v>6</v>
      </c>
      <c r="D10" s="10" t="e">
        <f t="shared" si="0"/>
        <v>#DIV/0!</v>
      </c>
      <c r="E10" s="10">
        <v>67496</v>
      </c>
      <c r="F10" s="10">
        <v>568</v>
      </c>
      <c r="G10" s="10">
        <f t="shared" si="1"/>
        <v>118.83098591549296</v>
      </c>
      <c r="H10" s="10">
        <v>63921</v>
      </c>
      <c r="I10" s="10">
        <v>512</v>
      </c>
      <c r="J10" s="10">
        <f t="shared" si="2"/>
        <v>124.845703125</v>
      </c>
      <c r="K10" s="10">
        <v>63598</v>
      </c>
      <c r="L10" s="10">
        <v>536</v>
      </c>
      <c r="M10" s="10">
        <f t="shared" si="3"/>
        <v>118.65298507462687</v>
      </c>
      <c r="N10" s="10">
        <v>64551</v>
      </c>
      <c r="O10" s="10">
        <v>536</v>
      </c>
      <c r="P10" s="10">
        <f t="shared" si="4"/>
        <v>120.43097014925372</v>
      </c>
      <c r="R10" s="10">
        <f t="shared" si="5"/>
        <v>259566</v>
      </c>
    </row>
    <row r="11" spans="1:18" ht="15.75">
      <c r="A11" s="7" t="s">
        <v>4</v>
      </c>
      <c r="B11" s="10">
        <v>37740</v>
      </c>
      <c r="C11" s="10">
        <v>384</v>
      </c>
      <c r="D11" s="10">
        <f t="shared" si="0"/>
        <v>98.28125</v>
      </c>
      <c r="E11" s="10">
        <v>70234</v>
      </c>
      <c r="F11" s="10">
        <v>584</v>
      </c>
      <c r="G11" s="10">
        <f t="shared" si="1"/>
        <v>120.26369863013699</v>
      </c>
      <c r="H11" s="10">
        <v>73650</v>
      </c>
      <c r="I11" s="10">
        <v>608</v>
      </c>
      <c r="J11" s="10">
        <f t="shared" si="2"/>
        <v>121.13486842105263</v>
      </c>
      <c r="K11" s="10">
        <v>68498</v>
      </c>
      <c r="L11" s="10">
        <v>592</v>
      </c>
      <c r="M11" s="10">
        <f t="shared" si="3"/>
        <v>115.70608108108108</v>
      </c>
      <c r="N11" s="10">
        <v>18308</v>
      </c>
      <c r="O11" s="10">
        <v>192</v>
      </c>
      <c r="P11" s="10">
        <f t="shared" si="4"/>
        <v>95.35416666666667</v>
      </c>
      <c r="R11" s="10">
        <f t="shared" si="5"/>
        <v>268430</v>
      </c>
    </row>
    <row r="12" spans="1:18" ht="15.75">
      <c r="A12" s="7" t="s">
        <v>5</v>
      </c>
      <c r="B12" s="10">
        <v>74318</v>
      </c>
      <c r="C12" s="10">
        <v>600</v>
      </c>
      <c r="D12" s="10">
        <f t="shared" si="0"/>
        <v>123.86333333333333</v>
      </c>
      <c r="E12" s="10">
        <v>67938</v>
      </c>
      <c r="F12" s="10">
        <v>600</v>
      </c>
      <c r="G12" s="10">
        <f t="shared" si="1"/>
        <v>113.23</v>
      </c>
      <c r="H12" s="10">
        <v>78741</v>
      </c>
      <c r="I12" s="10">
        <v>600</v>
      </c>
      <c r="J12" s="10">
        <f t="shared" si="2"/>
        <v>131.235</v>
      </c>
      <c r="K12" s="10">
        <v>72264</v>
      </c>
      <c r="L12" s="10">
        <v>608</v>
      </c>
      <c r="M12" s="10">
        <f t="shared" si="3"/>
        <v>118.85526315789474</v>
      </c>
      <c r="P12" s="10" t="e">
        <f t="shared" si="4"/>
        <v>#DIV/0!</v>
      </c>
      <c r="R12" s="10">
        <f t="shared" si="5"/>
        <v>293261</v>
      </c>
    </row>
    <row r="13" spans="1:18" ht="15.75">
      <c r="A13" s="7" t="s">
        <v>21</v>
      </c>
      <c r="B13" s="10">
        <v>79462</v>
      </c>
      <c r="C13" s="10">
        <v>584</v>
      </c>
      <c r="D13" s="10">
        <f t="shared" si="0"/>
        <v>136.06506849315068</v>
      </c>
      <c r="E13" s="10">
        <v>68005</v>
      </c>
      <c r="F13" s="10">
        <v>576</v>
      </c>
      <c r="G13" s="10">
        <f t="shared" si="1"/>
        <v>118.06423611111111</v>
      </c>
      <c r="H13" s="10">
        <v>77587</v>
      </c>
      <c r="I13" s="10">
        <v>576</v>
      </c>
      <c r="J13" s="10">
        <f t="shared" si="2"/>
        <v>134.69965277777777</v>
      </c>
      <c r="K13" s="10">
        <v>74221</v>
      </c>
      <c r="L13" s="10">
        <v>584</v>
      </c>
      <c r="M13" s="10">
        <f t="shared" si="3"/>
        <v>127.09075342465754</v>
      </c>
      <c r="P13" s="10" t="e">
        <f t="shared" si="4"/>
        <v>#DIV/0!</v>
      </c>
      <c r="R13" s="10">
        <f t="shared" si="5"/>
        <v>299275</v>
      </c>
    </row>
    <row r="14" spans="1:18" ht="15.75">
      <c r="A14" s="7" t="s">
        <v>22</v>
      </c>
      <c r="B14" s="10">
        <v>74801</v>
      </c>
      <c r="C14" s="10">
        <v>576</v>
      </c>
      <c r="D14" s="10">
        <f t="shared" si="0"/>
        <v>129.86284722222223</v>
      </c>
      <c r="E14" s="10">
        <v>64157</v>
      </c>
      <c r="F14" s="10">
        <v>568</v>
      </c>
      <c r="G14" s="10">
        <f t="shared" si="1"/>
        <v>112.9524647887324</v>
      </c>
      <c r="H14" s="10">
        <v>75422</v>
      </c>
      <c r="I14" s="10">
        <v>592</v>
      </c>
      <c r="J14" s="10">
        <f t="shared" si="2"/>
        <v>127.40202702702703</v>
      </c>
      <c r="K14" s="10">
        <v>85209</v>
      </c>
      <c r="L14" s="10">
        <v>592</v>
      </c>
      <c r="M14" s="10">
        <f t="shared" si="3"/>
        <v>143.9341216216216</v>
      </c>
      <c r="P14" s="10" t="e">
        <f t="shared" si="4"/>
        <v>#DIV/0!</v>
      </c>
      <c r="R14" s="10">
        <f t="shared" si="5"/>
        <v>299589</v>
      </c>
    </row>
    <row r="15" spans="1:18" ht="15.75">
      <c r="A15" s="7" t="s">
        <v>9</v>
      </c>
      <c r="B15" s="10">
        <v>80660</v>
      </c>
      <c r="C15" s="10">
        <v>608</v>
      </c>
      <c r="D15" s="10">
        <f t="shared" si="0"/>
        <v>132.66447368421052</v>
      </c>
      <c r="E15" s="10">
        <v>78782</v>
      </c>
      <c r="F15" s="10">
        <v>640</v>
      </c>
      <c r="G15" s="10">
        <f t="shared" si="1"/>
        <v>123.096875</v>
      </c>
      <c r="H15" s="10">
        <v>89779</v>
      </c>
      <c r="I15" s="10">
        <v>648</v>
      </c>
      <c r="J15" s="10">
        <f t="shared" si="2"/>
        <v>138.54783950617283</v>
      </c>
      <c r="K15" s="10">
        <v>89490</v>
      </c>
      <c r="L15" s="10">
        <v>624</v>
      </c>
      <c r="M15" s="10">
        <f t="shared" si="3"/>
        <v>143.41346153846155</v>
      </c>
      <c r="P15" s="10" t="e">
        <f t="shared" si="4"/>
        <v>#DIV/0!</v>
      </c>
      <c r="R15" s="10">
        <f t="shared" si="5"/>
        <v>338711</v>
      </c>
    </row>
    <row r="16" spans="1:18" ht="15.75">
      <c r="A16" s="7" t="s">
        <v>23</v>
      </c>
      <c r="B16" s="10">
        <v>78862</v>
      </c>
      <c r="C16" s="10">
        <v>640</v>
      </c>
      <c r="D16" s="10">
        <f t="shared" si="0"/>
        <v>123.221875</v>
      </c>
      <c r="E16" s="10">
        <v>68619</v>
      </c>
      <c r="F16" s="10">
        <v>600</v>
      </c>
      <c r="G16" s="10">
        <f t="shared" si="1"/>
        <v>114.365</v>
      </c>
      <c r="H16" s="10">
        <v>76472</v>
      </c>
      <c r="I16" s="10">
        <v>560</v>
      </c>
      <c r="J16" s="10">
        <f t="shared" si="2"/>
        <v>136.55714285714285</v>
      </c>
      <c r="K16" s="10">
        <v>84657</v>
      </c>
      <c r="L16" s="10">
        <v>632</v>
      </c>
      <c r="M16" s="10">
        <f t="shared" si="3"/>
        <v>133.9509493670886</v>
      </c>
      <c r="P16" s="10" t="e">
        <f t="shared" si="4"/>
        <v>#DIV/0!</v>
      </c>
      <c r="R16" s="10">
        <f t="shared" si="5"/>
        <v>308610</v>
      </c>
    </row>
    <row r="17" spans="1:18" ht="15.75">
      <c r="A17" s="7" t="s">
        <v>24</v>
      </c>
      <c r="B17" s="10">
        <v>78727</v>
      </c>
      <c r="C17" s="10">
        <v>600</v>
      </c>
      <c r="D17" s="10">
        <f t="shared" si="0"/>
        <v>131.21166666666667</v>
      </c>
      <c r="E17" s="10">
        <v>65936</v>
      </c>
      <c r="F17" s="10">
        <v>608</v>
      </c>
      <c r="G17" s="10">
        <f t="shared" si="1"/>
        <v>108.44736842105263</v>
      </c>
      <c r="H17" s="10">
        <v>79945</v>
      </c>
      <c r="I17" s="10">
        <v>600</v>
      </c>
      <c r="J17" s="10">
        <f t="shared" si="2"/>
        <v>133.24166666666667</v>
      </c>
      <c r="K17" s="10">
        <v>86640</v>
      </c>
      <c r="L17" s="10">
        <v>608</v>
      </c>
      <c r="M17" s="10">
        <f t="shared" si="3"/>
        <v>142.5</v>
      </c>
      <c r="P17" s="10" t="e">
        <f t="shared" si="4"/>
        <v>#DIV/0!</v>
      </c>
      <c r="R17" s="10">
        <f t="shared" si="5"/>
        <v>311248</v>
      </c>
    </row>
    <row r="18" spans="2:18" ht="12.75">
      <c r="B18" s="10">
        <f>SUM(B6:B17)</f>
        <v>504570</v>
      </c>
      <c r="C18" s="10">
        <f>SUM(C6:C17)</f>
        <v>3992</v>
      </c>
      <c r="D18" s="10">
        <f>B18/C18</f>
        <v>126.39529058116233</v>
      </c>
      <c r="E18" s="10">
        <f>SUM(E6:E17)</f>
        <v>761035</v>
      </c>
      <c r="F18" s="10">
        <f>SUM(F6:F17)</f>
        <v>6592</v>
      </c>
      <c r="G18" s="10">
        <f t="shared" si="1"/>
        <v>115.44827063106796</v>
      </c>
      <c r="H18" s="10">
        <f>SUM(H6:H17)</f>
        <v>869775</v>
      </c>
      <c r="I18" s="10">
        <f>SUM(I6:I17)</f>
        <v>6504</v>
      </c>
      <c r="J18" s="10">
        <f t="shared" si="2"/>
        <v>133.72924354243543</v>
      </c>
      <c r="K18" s="10">
        <f>SUM(K6:K17)</f>
        <v>843741</v>
      </c>
      <c r="L18" s="10">
        <f>SUM(L6:L17)</f>
        <v>6616</v>
      </c>
      <c r="M18" s="10">
        <f t="shared" si="3"/>
        <v>127.53038089480049</v>
      </c>
      <c r="N18" s="10">
        <f>SUM(N6:N17)</f>
        <v>314013</v>
      </c>
      <c r="O18" s="10">
        <f>SUM(O6:O17)</f>
        <v>2584</v>
      </c>
      <c r="P18" s="10">
        <f t="shared" si="4"/>
        <v>121.5220588235294</v>
      </c>
      <c r="R18" s="10">
        <f>B18+E18+H18+K18+N18</f>
        <v>3293134</v>
      </c>
    </row>
    <row r="21" spans="1:14" ht="36.75" customHeight="1">
      <c r="A21" s="27">
        <v>2011</v>
      </c>
      <c r="K21" s="71" t="s">
        <v>94</v>
      </c>
      <c r="L21" s="71"/>
      <c r="N21" s="62" t="s">
        <v>93</v>
      </c>
    </row>
    <row r="22" spans="1:18" ht="15.75">
      <c r="A22" s="7" t="s">
        <v>0</v>
      </c>
      <c r="B22" s="48">
        <v>78490</v>
      </c>
      <c r="C22" s="48">
        <v>624</v>
      </c>
      <c r="D22" s="10">
        <f aca="true" t="shared" si="6" ref="D22:D33">B22/C22</f>
        <v>125.78525641025641</v>
      </c>
      <c r="E22" s="55">
        <v>79423</v>
      </c>
      <c r="F22" s="55">
        <v>632</v>
      </c>
      <c r="G22" s="10">
        <f aca="true" t="shared" si="7" ref="G22:G34">E22/F22</f>
        <v>125.66930379746836</v>
      </c>
      <c r="H22" s="56">
        <v>79111</v>
      </c>
      <c r="I22" s="56">
        <v>600</v>
      </c>
      <c r="J22" s="10">
        <f aca="true" t="shared" si="8" ref="J22:J34">H22/I22</f>
        <v>131.85166666666666</v>
      </c>
      <c r="K22" s="53">
        <v>89150</v>
      </c>
      <c r="L22" s="53">
        <v>616</v>
      </c>
      <c r="M22" s="10">
        <f aca="true" t="shared" si="9" ref="M22:M34">K22/L22</f>
        <v>144.72402597402598</v>
      </c>
      <c r="N22" s="54">
        <v>0</v>
      </c>
      <c r="O22" s="54">
        <v>0</v>
      </c>
      <c r="P22" s="10" t="e">
        <f aca="true" t="shared" si="10" ref="P22:P34">N22/O22</f>
        <v>#DIV/0!</v>
      </c>
      <c r="R22" s="10">
        <f aca="true" t="shared" si="11" ref="R22:R33">B22+E22+H22+K22+N22</f>
        <v>326174</v>
      </c>
    </row>
    <row r="23" spans="1:18" ht="15.75">
      <c r="A23" s="7" t="s">
        <v>1</v>
      </c>
      <c r="B23" s="48">
        <v>75926</v>
      </c>
      <c r="C23" s="48">
        <v>560</v>
      </c>
      <c r="D23" s="10">
        <f t="shared" si="6"/>
        <v>135.58214285714286</v>
      </c>
      <c r="E23" s="55">
        <v>70319</v>
      </c>
      <c r="F23" s="55">
        <v>552</v>
      </c>
      <c r="G23" s="10">
        <f t="shared" si="7"/>
        <v>127.38949275362319</v>
      </c>
      <c r="H23" s="56">
        <v>62002</v>
      </c>
      <c r="I23" s="56">
        <v>472</v>
      </c>
      <c r="J23" s="10">
        <f t="shared" si="8"/>
        <v>131.36016949152543</v>
      </c>
      <c r="K23" s="53">
        <v>72964</v>
      </c>
      <c r="L23" s="53">
        <v>528</v>
      </c>
      <c r="M23" s="10">
        <f t="shared" si="9"/>
        <v>138.18939393939394</v>
      </c>
      <c r="N23" s="54">
        <v>0</v>
      </c>
      <c r="O23" s="54">
        <v>0</v>
      </c>
      <c r="P23" s="10" t="e">
        <f t="shared" si="10"/>
        <v>#DIV/0!</v>
      </c>
      <c r="R23" s="10">
        <f t="shared" si="11"/>
        <v>281211</v>
      </c>
    </row>
    <row r="24" spans="1:18" ht="15.75">
      <c r="A24" s="7" t="s">
        <v>2</v>
      </c>
      <c r="B24" s="48">
        <v>58142</v>
      </c>
      <c r="C24" s="48">
        <v>488</v>
      </c>
      <c r="D24" s="10">
        <f t="shared" si="6"/>
        <v>119.14344262295081</v>
      </c>
      <c r="E24" s="55">
        <v>60211</v>
      </c>
      <c r="F24" s="55">
        <v>520</v>
      </c>
      <c r="G24" s="10">
        <f t="shared" si="7"/>
        <v>115.79038461538461</v>
      </c>
      <c r="H24" s="56">
        <v>45602</v>
      </c>
      <c r="I24" s="56">
        <v>336</v>
      </c>
      <c r="J24" s="10">
        <f t="shared" si="8"/>
        <v>135.7202380952381</v>
      </c>
      <c r="K24" s="53">
        <v>69166</v>
      </c>
      <c r="L24" s="53">
        <v>520</v>
      </c>
      <c r="M24" s="10">
        <f t="shared" si="9"/>
        <v>133.01153846153846</v>
      </c>
      <c r="N24" s="54">
        <v>0</v>
      </c>
      <c r="O24" s="54">
        <v>0</v>
      </c>
      <c r="P24" s="10" t="e">
        <f t="shared" si="10"/>
        <v>#DIV/0!</v>
      </c>
      <c r="R24" s="10">
        <f t="shared" si="11"/>
        <v>233121</v>
      </c>
    </row>
    <row r="25" spans="1:18" ht="15.75">
      <c r="A25" s="7" t="s">
        <v>3</v>
      </c>
      <c r="B25" s="48">
        <v>52418</v>
      </c>
      <c r="C25" s="48">
        <v>416</v>
      </c>
      <c r="D25" s="10">
        <f t="shared" si="6"/>
        <v>126.0048076923077</v>
      </c>
      <c r="E25" s="55">
        <v>40233</v>
      </c>
      <c r="F25" s="55">
        <v>392</v>
      </c>
      <c r="G25" s="10">
        <f t="shared" si="7"/>
        <v>102.63520408163265</v>
      </c>
      <c r="H25" s="56">
        <v>61022</v>
      </c>
      <c r="I25" s="56">
        <v>408</v>
      </c>
      <c r="J25" s="10">
        <f t="shared" si="8"/>
        <v>149.56372549019608</v>
      </c>
      <c r="K25" s="56">
        <v>50039</v>
      </c>
      <c r="L25" s="56">
        <v>384</v>
      </c>
      <c r="M25" s="10">
        <f t="shared" si="9"/>
        <v>130.30989583333334</v>
      </c>
      <c r="N25" s="54">
        <v>0</v>
      </c>
      <c r="O25" s="56">
        <v>408</v>
      </c>
      <c r="P25" s="10">
        <f t="shared" si="10"/>
        <v>0</v>
      </c>
      <c r="R25" s="10">
        <f t="shared" si="11"/>
        <v>203712</v>
      </c>
    </row>
    <row r="26" spans="1:18" ht="15.75">
      <c r="A26" s="7" t="s">
        <v>6</v>
      </c>
      <c r="B26" s="48">
        <v>62990</v>
      </c>
      <c r="C26" s="48">
        <v>472</v>
      </c>
      <c r="D26" s="10">
        <f t="shared" si="6"/>
        <v>133.45338983050848</v>
      </c>
      <c r="E26" s="55">
        <v>47573</v>
      </c>
      <c r="F26" s="55">
        <v>472</v>
      </c>
      <c r="G26" s="10">
        <f t="shared" si="7"/>
        <v>100.79025423728814</v>
      </c>
      <c r="H26" s="56">
        <v>66216</v>
      </c>
      <c r="I26" s="56">
        <v>464</v>
      </c>
      <c r="J26" s="10">
        <f t="shared" si="8"/>
        <v>142.70689655172413</v>
      </c>
      <c r="K26" s="56">
        <v>62186</v>
      </c>
      <c r="L26" s="56">
        <v>480</v>
      </c>
      <c r="M26" s="10">
        <f t="shared" si="9"/>
        <v>129.55416666666667</v>
      </c>
      <c r="N26" s="54">
        <v>0</v>
      </c>
      <c r="O26" s="56">
        <v>480</v>
      </c>
      <c r="P26" s="10">
        <f t="shared" si="10"/>
        <v>0</v>
      </c>
      <c r="R26" s="10">
        <f t="shared" si="11"/>
        <v>238965</v>
      </c>
    </row>
    <row r="27" spans="1:18" ht="15.75">
      <c r="A27" s="7" t="s">
        <v>4</v>
      </c>
      <c r="B27" s="48">
        <v>68716</v>
      </c>
      <c r="C27" s="48">
        <v>552</v>
      </c>
      <c r="D27" s="10">
        <f t="shared" si="6"/>
        <v>124.48550724637681</v>
      </c>
      <c r="E27" s="55">
        <v>58547</v>
      </c>
      <c r="F27" s="55">
        <v>528</v>
      </c>
      <c r="G27" s="10">
        <f t="shared" si="7"/>
        <v>110.8844696969697</v>
      </c>
      <c r="H27" s="56">
        <v>81840</v>
      </c>
      <c r="I27" s="56">
        <v>536</v>
      </c>
      <c r="J27" s="10">
        <f t="shared" si="8"/>
        <v>152.6865671641791</v>
      </c>
      <c r="K27" s="56">
        <v>37013</v>
      </c>
      <c r="L27" s="56">
        <v>304</v>
      </c>
      <c r="M27" s="10">
        <f t="shared" si="9"/>
        <v>121.7532894736842</v>
      </c>
      <c r="N27" s="54">
        <v>0</v>
      </c>
      <c r="O27" s="56">
        <v>536</v>
      </c>
      <c r="P27" s="10">
        <f t="shared" si="10"/>
        <v>0</v>
      </c>
      <c r="R27" s="10">
        <f t="shared" si="11"/>
        <v>246116</v>
      </c>
    </row>
    <row r="28" spans="1:18" ht="15.75">
      <c r="A28" s="7" t="s">
        <v>5</v>
      </c>
      <c r="B28" s="48"/>
      <c r="C28" s="48"/>
      <c r="D28" s="10" t="e">
        <f t="shared" si="6"/>
        <v>#DIV/0!</v>
      </c>
      <c r="E28" s="55"/>
      <c r="F28" s="55"/>
      <c r="G28" s="10" t="e">
        <f t="shared" si="7"/>
        <v>#DIV/0!</v>
      </c>
      <c r="H28" s="56"/>
      <c r="I28" s="56"/>
      <c r="J28" s="10" t="e">
        <f t="shared" si="8"/>
        <v>#DIV/0!</v>
      </c>
      <c r="K28" s="56"/>
      <c r="L28" s="56"/>
      <c r="M28" s="10" t="e">
        <f t="shared" si="9"/>
        <v>#DIV/0!</v>
      </c>
      <c r="N28" s="54"/>
      <c r="O28" s="54"/>
      <c r="P28" s="10" t="e">
        <f t="shared" si="10"/>
        <v>#DIV/0!</v>
      </c>
      <c r="R28" s="10">
        <f t="shared" si="11"/>
        <v>0</v>
      </c>
    </row>
    <row r="29" spans="1:18" ht="15.75">
      <c r="A29" s="7" t="s">
        <v>21</v>
      </c>
      <c r="B29" s="48"/>
      <c r="C29" s="48"/>
      <c r="D29" s="10" t="e">
        <f t="shared" si="6"/>
        <v>#DIV/0!</v>
      </c>
      <c r="E29" s="55"/>
      <c r="F29" s="55"/>
      <c r="G29" s="10" t="e">
        <f t="shared" si="7"/>
        <v>#DIV/0!</v>
      </c>
      <c r="H29" s="56"/>
      <c r="I29" s="56"/>
      <c r="J29" s="10" t="e">
        <f t="shared" si="8"/>
        <v>#DIV/0!</v>
      </c>
      <c r="K29" s="56"/>
      <c r="L29" s="56"/>
      <c r="M29" s="10" t="e">
        <f t="shared" si="9"/>
        <v>#DIV/0!</v>
      </c>
      <c r="N29" s="54"/>
      <c r="O29" s="54"/>
      <c r="P29" s="10" t="e">
        <f t="shared" si="10"/>
        <v>#DIV/0!</v>
      </c>
      <c r="R29" s="10">
        <f t="shared" si="11"/>
        <v>0</v>
      </c>
    </row>
    <row r="30" spans="1:18" ht="15.75">
      <c r="A30" s="7" t="s">
        <v>22</v>
      </c>
      <c r="B30" s="48"/>
      <c r="C30" s="48"/>
      <c r="D30" s="10" t="e">
        <f t="shared" si="6"/>
        <v>#DIV/0!</v>
      </c>
      <c r="E30" s="55"/>
      <c r="F30" s="55"/>
      <c r="G30" s="10" t="e">
        <f t="shared" si="7"/>
        <v>#DIV/0!</v>
      </c>
      <c r="H30" s="56"/>
      <c r="I30" s="56"/>
      <c r="J30" s="10" t="e">
        <f t="shared" si="8"/>
        <v>#DIV/0!</v>
      </c>
      <c r="K30" s="56"/>
      <c r="L30" s="56"/>
      <c r="M30" s="10" t="e">
        <f t="shared" si="9"/>
        <v>#DIV/0!</v>
      </c>
      <c r="N30" s="54"/>
      <c r="O30" s="54"/>
      <c r="P30" s="10" t="e">
        <f t="shared" si="10"/>
        <v>#DIV/0!</v>
      </c>
      <c r="R30" s="10">
        <f t="shared" si="11"/>
        <v>0</v>
      </c>
    </row>
    <row r="31" spans="1:18" ht="15.75">
      <c r="A31" s="7" t="s">
        <v>9</v>
      </c>
      <c r="B31" s="48"/>
      <c r="C31" s="48"/>
      <c r="D31" s="10" t="e">
        <f t="shared" si="6"/>
        <v>#DIV/0!</v>
      </c>
      <c r="E31" s="55"/>
      <c r="F31" s="55"/>
      <c r="G31" s="10" t="e">
        <f t="shared" si="7"/>
        <v>#DIV/0!</v>
      </c>
      <c r="H31" s="56"/>
      <c r="I31" s="56"/>
      <c r="J31" s="10" t="e">
        <f t="shared" si="8"/>
        <v>#DIV/0!</v>
      </c>
      <c r="K31" s="56"/>
      <c r="L31" s="56"/>
      <c r="M31" s="10" t="e">
        <f t="shared" si="9"/>
        <v>#DIV/0!</v>
      </c>
      <c r="N31" s="54"/>
      <c r="O31" s="54"/>
      <c r="P31" s="10" t="e">
        <f t="shared" si="10"/>
        <v>#DIV/0!</v>
      </c>
      <c r="R31" s="10">
        <f t="shared" si="11"/>
        <v>0</v>
      </c>
    </row>
    <row r="32" spans="1:18" ht="15.75">
      <c r="A32" s="7" t="s">
        <v>23</v>
      </c>
      <c r="B32" s="48"/>
      <c r="C32" s="48"/>
      <c r="D32" s="10" t="e">
        <f t="shared" si="6"/>
        <v>#DIV/0!</v>
      </c>
      <c r="E32" s="55"/>
      <c r="F32" s="55"/>
      <c r="G32" s="10" t="e">
        <f t="shared" si="7"/>
        <v>#DIV/0!</v>
      </c>
      <c r="H32" s="56"/>
      <c r="I32" s="56"/>
      <c r="J32" s="10" t="e">
        <f t="shared" si="8"/>
        <v>#DIV/0!</v>
      </c>
      <c r="K32" s="56"/>
      <c r="L32" s="56"/>
      <c r="M32" s="10" t="e">
        <f t="shared" si="9"/>
        <v>#DIV/0!</v>
      </c>
      <c r="N32" s="54"/>
      <c r="O32" s="54"/>
      <c r="P32" s="10" t="e">
        <f t="shared" si="10"/>
        <v>#DIV/0!</v>
      </c>
      <c r="R32" s="10">
        <f t="shared" si="11"/>
        <v>0</v>
      </c>
    </row>
    <row r="33" spans="1:18" ht="15.75">
      <c r="A33" s="7" t="s">
        <v>24</v>
      </c>
      <c r="B33" s="48"/>
      <c r="C33" s="48"/>
      <c r="D33" s="10" t="e">
        <f t="shared" si="6"/>
        <v>#DIV/0!</v>
      </c>
      <c r="E33" s="55"/>
      <c r="F33" s="55"/>
      <c r="G33" s="10" t="e">
        <f t="shared" si="7"/>
        <v>#DIV/0!</v>
      </c>
      <c r="H33" s="56"/>
      <c r="I33" s="56"/>
      <c r="J33" s="10" t="e">
        <f t="shared" si="8"/>
        <v>#DIV/0!</v>
      </c>
      <c r="K33" s="56"/>
      <c r="L33" s="56"/>
      <c r="M33" s="10" t="e">
        <f t="shared" si="9"/>
        <v>#DIV/0!</v>
      </c>
      <c r="N33" s="54"/>
      <c r="O33" s="54"/>
      <c r="P33" s="10" t="e">
        <f t="shared" si="10"/>
        <v>#DIV/0!</v>
      </c>
      <c r="R33" s="10">
        <f t="shared" si="11"/>
        <v>0</v>
      </c>
    </row>
    <row r="34" spans="2:18" ht="12.75">
      <c r="B34" s="10">
        <f>SUM(B22:B33)</f>
        <v>396682</v>
      </c>
      <c r="C34" s="10">
        <f>SUM(C22:C33)</f>
        <v>3112</v>
      </c>
      <c r="D34" s="10">
        <f>B34/C34</f>
        <v>127.46850899742931</v>
      </c>
      <c r="E34" s="10">
        <f>SUM(E22:E33)</f>
        <v>356306</v>
      </c>
      <c r="F34" s="10">
        <f>SUM(F22:F33)</f>
        <v>3096</v>
      </c>
      <c r="G34" s="10">
        <f t="shared" si="7"/>
        <v>115.0859173126615</v>
      </c>
      <c r="H34" s="10">
        <f>SUM(H22:H33)</f>
        <v>395793</v>
      </c>
      <c r="I34" s="10">
        <f>SUM(I22:I33)</f>
        <v>2816</v>
      </c>
      <c r="J34" s="10">
        <f t="shared" si="8"/>
        <v>140.55149147727272</v>
      </c>
      <c r="K34" s="10">
        <f>SUM(K22:K33)</f>
        <v>380518</v>
      </c>
      <c r="L34" s="10">
        <f>SUM(L22:L33)</f>
        <v>2832</v>
      </c>
      <c r="M34" s="10">
        <f t="shared" si="9"/>
        <v>134.36370056497177</v>
      </c>
      <c r="N34" s="10">
        <f>SUM(N22:N33)</f>
        <v>0</v>
      </c>
      <c r="O34" s="10">
        <f>SUM(O22:O33)</f>
        <v>1424</v>
      </c>
      <c r="P34" s="10">
        <f t="shared" si="10"/>
        <v>0</v>
      </c>
      <c r="R34" s="10">
        <f>B34+E34+H34+K34+N34</f>
        <v>1529299</v>
      </c>
    </row>
  </sheetData>
  <sheetProtection/>
  <mergeCells count="1">
    <mergeCell ref="K21:L21"/>
  </mergeCells>
  <printOptions/>
  <pageMargins left="0.55" right="0.34" top="1" bottom="0.85" header="0.5" footer="0.5"/>
  <pageSetup fitToHeight="1" fitToWidth="1"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H6" sqref="H6"/>
    </sheetView>
  </sheetViews>
  <sheetFormatPr defaultColWidth="9.140625" defaultRowHeight="12.75"/>
  <cols>
    <col min="1" max="1" width="16.7109375" style="0" customWidth="1"/>
    <col min="2" max="2" width="11.28125" style="12" customWidth="1"/>
    <col min="3" max="4" width="10.28125" style="0" customWidth="1"/>
    <col min="5" max="5" width="12.28125" style="0" customWidth="1"/>
    <col min="6" max="6" width="10.7109375" style="12" customWidth="1"/>
    <col min="7" max="7" width="10.8515625" style="0" customWidth="1"/>
  </cols>
  <sheetData>
    <row r="1" spans="2:7" ht="12.75">
      <c r="B1" s="72" t="s">
        <v>91</v>
      </c>
      <c r="C1" s="72"/>
      <c r="D1" s="72"/>
      <c r="E1" s="67" t="s">
        <v>92</v>
      </c>
      <c r="F1" s="67"/>
      <c r="G1" s="67"/>
    </row>
    <row r="2" spans="1:7" ht="63.75">
      <c r="A2" s="1"/>
      <c r="B2" s="11" t="s">
        <v>34</v>
      </c>
      <c r="C2" s="1" t="s">
        <v>35</v>
      </c>
      <c r="D2" s="1" t="s">
        <v>36</v>
      </c>
      <c r="E2" s="1" t="s">
        <v>76</v>
      </c>
      <c r="F2" s="11" t="s">
        <v>68</v>
      </c>
      <c r="G2" s="1" t="s">
        <v>69</v>
      </c>
    </row>
    <row r="3" spans="1:8" ht="18.75">
      <c r="A3" s="30"/>
      <c r="B3" s="40" t="s">
        <v>70</v>
      </c>
      <c r="C3" s="30" t="s">
        <v>72</v>
      </c>
      <c r="D3" s="30" t="s">
        <v>74</v>
      </c>
      <c r="E3" s="30" t="s">
        <v>71</v>
      </c>
      <c r="F3" s="40" t="s">
        <v>73</v>
      </c>
      <c r="G3" s="30" t="s">
        <v>75</v>
      </c>
      <c r="H3" s="30"/>
    </row>
    <row r="5" spans="1:4" ht="18.75">
      <c r="A5" s="25">
        <v>2010</v>
      </c>
      <c r="D5" s="6"/>
    </row>
    <row r="6" spans="1:7" ht="15.75">
      <c r="A6" s="31" t="s">
        <v>0</v>
      </c>
      <c r="B6" s="12">
        <v>582664.281938326</v>
      </c>
      <c r="C6" s="49">
        <v>488</v>
      </c>
      <c r="D6" s="6">
        <v>1193.9841842998483</v>
      </c>
      <c r="E6" s="45">
        <v>1259458.568962</v>
      </c>
      <c r="F6" s="12">
        <v>468</v>
      </c>
      <c r="G6" s="6">
        <v>2691.150788380342</v>
      </c>
    </row>
    <row r="7" spans="1:7" ht="15.75">
      <c r="A7" s="31" t="s">
        <v>1</v>
      </c>
      <c r="B7" s="12">
        <v>394849.7973568282</v>
      </c>
      <c r="C7" s="49">
        <v>336</v>
      </c>
      <c r="D7" s="6">
        <v>1175.1482064191314</v>
      </c>
      <c r="E7" s="45">
        <v>953423.4410699998</v>
      </c>
      <c r="F7" s="12">
        <v>374.40000000000003</v>
      </c>
      <c r="G7" s="6">
        <v>2546.536968669871</v>
      </c>
    </row>
    <row r="8" spans="1:7" ht="15.75">
      <c r="A8" s="31" t="s">
        <v>2</v>
      </c>
      <c r="B8" s="12">
        <v>520038.7665198238</v>
      </c>
      <c r="C8" s="49">
        <v>440</v>
      </c>
      <c r="D8" s="6">
        <v>1181.906287545054</v>
      </c>
      <c r="E8" s="45">
        <v>978475.2451620001</v>
      </c>
      <c r="F8" s="12">
        <v>390</v>
      </c>
      <c r="G8" s="6">
        <v>2508.9108850307694</v>
      </c>
    </row>
    <row r="9" spans="1:7" ht="15.75">
      <c r="A9" s="31" t="s">
        <v>3</v>
      </c>
      <c r="B9" s="12">
        <v>508801.48017621145</v>
      </c>
      <c r="C9" s="49">
        <v>464</v>
      </c>
      <c r="D9" s="6">
        <v>1096.5549141728695</v>
      </c>
      <c r="E9" s="45">
        <v>1076614.272782</v>
      </c>
      <c r="F9" s="12">
        <v>436.8</v>
      </c>
      <c r="G9" s="6">
        <v>2464.776265526557</v>
      </c>
    </row>
    <row r="10" spans="1:7" ht="15.75">
      <c r="A10" s="31" t="s">
        <v>6</v>
      </c>
      <c r="B10" s="12">
        <v>555816.2114537444</v>
      </c>
      <c r="C10" s="49">
        <v>528</v>
      </c>
      <c r="D10" s="6">
        <v>1052.6822186623947</v>
      </c>
      <c r="E10" s="45">
        <v>1179326.248768</v>
      </c>
      <c r="F10" s="12">
        <v>452.40000000000003</v>
      </c>
      <c r="G10" s="6">
        <v>2606.821946878868</v>
      </c>
    </row>
    <row r="11" spans="1:7" ht="15.75">
      <c r="A11" s="31" t="s">
        <v>4</v>
      </c>
      <c r="B11" s="12">
        <v>622537.7973568282</v>
      </c>
      <c r="C11" s="49">
        <v>616</v>
      </c>
      <c r="D11" s="6">
        <v>1010.6133073974485</v>
      </c>
      <c r="E11" s="45">
        <v>1170575.8957640002</v>
      </c>
      <c r="F11" s="12">
        <v>452.40000000000003</v>
      </c>
      <c r="G11" s="6">
        <v>2587.4798756940763</v>
      </c>
    </row>
    <row r="12" spans="1:7" ht="15.75">
      <c r="A12" s="31" t="s">
        <v>5</v>
      </c>
      <c r="B12" s="12">
        <v>619646.7488986785</v>
      </c>
      <c r="C12" s="49">
        <v>616</v>
      </c>
      <c r="D12" s="6">
        <v>1005.920046913439</v>
      </c>
      <c r="E12" s="45">
        <v>923376</v>
      </c>
      <c r="F12" s="12">
        <v>371.8</v>
      </c>
      <c r="G12" s="6">
        <v>2483.528778913394</v>
      </c>
    </row>
    <row r="13" spans="1:7" ht="15.75">
      <c r="A13" s="31" t="s">
        <v>7</v>
      </c>
      <c r="B13" s="12">
        <v>679658.0616740088</v>
      </c>
      <c r="C13" s="49">
        <v>600</v>
      </c>
      <c r="D13" s="6">
        <v>1132.7634361233481</v>
      </c>
      <c r="E13" s="45">
        <v>1402470.77015</v>
      </c>
      <c r="F13" s="12">
        <v>483.6</v>
      </c>
      <c r="G13" s="6">
        <v>2900.063627274607</v>
      </c>
    </row>
    <row r="14" spans="1:7" ht="15.75">
      <c r="A14" s="31" t="s">
        <v>8</v>
      </c>
      <c r="B14" s="12">
        <v>677710.5726872247</v>
      </c>
      <c r="C14" s="49">
        <v>512</v>
      </c>
      <c r="D14" s="6">
        <v>1323.6534622797358</v>
      </c>
      <c r="E14" s="45">
        <v>1288968.655818</v>
      </c>
      <c r="F14" s="12">
        <v>468</v>
      </c>
      <c r="G14" s="6">
        <v>2754.206529525641</v>
      </c>
    </row>
    <row r="15" spans="1:7" ht="15.75">
      <c r="A15" s="31" t="s">
        <v>9</v>
      </c>
      <c r="B15" s="12">
        <v>769350.1321585904</v>
      </c>
      <c r="C15" s="49">
        <v>576</v>
      </c>
      <c r="D15" s="6">
        <v>1335.6773127753304</v>
      </c>
      <c r="E15" s="45">
        <v>1362326.2376919999</v>
      </c>
      <c r="F15" s="12">
        <v>483.6</v>
      </c>
      <c r="G15" s="6">
        <v>2817.051773556658</v>
      </c>
    </row>
    <row r="16" spans="1:7" ht="15.75">
      <c r="A16" s="31" t="s">
        <v>10</v>
      </c>
      <c r="B16" s="12">
        <v>643191.2775330397</v>
      </c>
      <c r="C16" s="49">
        <v>496</v>
      </c>
      <c r="D16" s="6">
        <v>1296.7566079295154</v>
      </c>
      <c r="E16" s="45">
        <v>1270548.521038</v>
      </c>
      <c r="F16" s="12">
        <v>436.8</v>
      </c>
      <c r="G16" s="6">
        <v>2908.7649291163</v>
      </c>
    </row>
    <row r="17" spans="1:7" ht="15.75">
      <c r="A17" s="31" t="s">
        <v>11</v>
      </c>
      <c r="B17" s="12">
        <v>683215.2422907489</v>
      </c>
      <c r="C17" s="49">
        <v>584</v>
      </c>
      <c r="D17" s="6">
        <v>1169.8891135115564</v>
      </c>
      <c r="E17" s="45">
        <v>1282469.535734</v>
      </c>
      <c r="F17" s="12">
        <v>444.6</v>
      </c>
      <c r="G17" s="6">
        <v>2884.5468639991</v>
      </c>
    </row>
    <row r="18" spans="2:7" ht="12.75">
      <c r="B18" s="12">
        <v>7257480.370044053</v>
      </c>
      <c r="C18" s="5">
        <v>6256</v>
      </c>
      <c r="D18" s="6">
        <v>1160.0831793548678</v>
      </c>
      <c r="E18" s="12">
        <v>14148033.39294</v>
      </c>
      <c r="F18" s="12">
        <v>5262.400000000001</v>
      </c>
      <c r="G18" s="6">
        <v>2688.5134906012463</v>
      </c>
    </row>
    <row r="20" spans="1:4" ht="18.75">
      <c r="A20" s="25">
        <v>2011</v>
      </c>
      <c r="D20" s="6"/>
    </row>
    <row r="21" spans="1:7" ht="15.75">
      <c r="A21" s="31" t="s">
        <v>0</v>
      </c>
      <c r="B21" s="12">
        <v>742007.0484581498</v>
      </c>
      <c r="C21" s="49">
        <v>608</v>
      </c>
      <c r="D21" s="6">
        <v>1220.4063297009043</v>
      </c>
      <c r="E21" s="45">
        <v>1357747.7749860003</v>
      </c>
      <c r="F21" s="12">
        <v>452.40000000000003</v>
      </c>
      <c r="G21" s="6">
        <v>3001.2108200397884</v>
      </c>
    </row>
    <row r="22" spans="1:7" ht="15.75">
      <c r="A22" s="31" t="s">
        <v>1</v>
      </c>
      <c r="B22" s="12">
        <v>571300.4405286344</v>
      </c>
      <c r="C22" s="49">
        <v>440</v>
      </c>
      <c r="D22" s="6">
        <v>1298.4100921105326</v>
      </c>
      <c r="E22" s="45">
        <v>1242369.7123410003</v>
      </c>
      <c r="F22" s="12">
        <v>436.8</v>
      </c>
      <c r="G22" s="6">
        <v>2844.253004443682</v>
      </c>
    </row>
    <row r="23" spans="1:7" ht="15.75">
      <c r="A23" s="31" t="s">
        <v>2</v>
      </c>
      <c r="B23" s="12">
        <v>538350.6607929516</v>
      </c>
      <c r="C23" s="49">
        <v>440</v>
      </c>
      <c r="D23" s="6">
        <v>1223.52422907489</v>
      </c>
      <c r="E23" s="45">
        <v>1281625.849378</v>
      </c>
      <c r="F23" s="12">
        <v>468</v>
      </c>
      <c r="G23" s="6">
        <v>2738.5167721752136</v>
      </c>
    </row>
    <row r="24" spans="1:7" ht="15.75">
      <c r="A24" s="31" t="s">
        <v>3</v>
      </c>
      <c r="B24" s="12">
        <v>429096.7400881057</v>
      </c>
      <c r="C24" s="49">
        <v>360</v>
      </c>
      <c r="D24" s="6">
        <v>1191.935389133627</v>
      </c>
      <c r="E24" s="45">
        <v>1052871.1293219998</v>
      </c>
      <c r="F24" s="12">
        <v>405.6</v>
      </c>
      <c r="G24" s="6">
        <v>2595.8361176577905</v>
      </c>
    </row>
    <row r="25" spans="1:7" ht="15.75">
      <c r="A25" s="31" t="s">
        <v>6</v>
      </c>
      <c r="B25" s="12">
        <v>555816.2114537444</v>
      </c>
      <c r="C25" s="49">
        <v>464</v>
      </c>
      <c r="D25" s="6">
        <v>1197.8797660641044</v>
      </c>
      <c r="E25" s="45">
        <v>1208874.2068320003</v>
      </c>
      <c r="F25" s="12">
        <v>468</v>
      </c>
      <c r="G25" s="6">
        <v>2583.064544512821</v>
      </c>
    </row>
    <row r="26" spans="1:7" ht="15.75">
      <c r="A26" s="31" t="s">
        <v>4</v>
      </c>
      <c r="B26" s="12">
        <v>508949.6035242291</v>
      </c>
      <c r="C26" s="49">
        <v>408</v>
      </c>
      <c r="D26" s="6">
        <v>1247.4254988338948</v>
      </c>
      <c r="E26" s="45">
        <v>1114876.9217958</v>
      </c>
      <c r="F26" s="12">
        <v>452.40000000000003</v>
      </c>
      <c r="G26" s="6">
        <v>2464.3610119270556</v>
      </c>
    </row>
    <row r="27" spans="1:7" ht="15.75">
      <c r="A27" s="31" t="s">
        <v>5</v>
      </c>
      <c r="B27" s="12">
        <v>0</v>
      </c>
      <c r="C27" s="49">
        <v>0</v>
      </c>
      <c r="D27" s="6" t="e">
        <v>#DIV/0!</v>
      </c>
      <c r="E27" s="45">
        <v>0</v>
      </c>
      <c r="F27" s="12">
        <v>0</v>
      </c>
      <c r="G27" s="6" t="e">
        <v>#DIV/0!</v>
      </c>
    </row>
    <row r="28" spans="1:7" ht="15.75">
      <c r="A28" s="31" t="s">
        <v>7</v>
      </c>
      <c r="B28" s="12">
        <v>0</v>
      </c>
      <c r="C28" s="49">
        <v>0</v>
      </c>
      <c r="D28" s="6" t="e">
        <v>#DIV/0!</v>
      </c>
      <c r="E28" s="45">
        <v>0</v>
      </c>
      <c r="F28" s="12">
        <v>0</v>
      </c>
      <c r="G28" s="6" t="e">
        <v>#DIV/0!</v>
      </c>
    </row>
    <row r="29" spans="1:7" ht="15.75">
      <c r="A29" s="31" t="s">
        <v>8</v>
      </c>
      <c r="B29" s="12">
        <v>0</v>
      </c>
      <c r="C29" s="49">
        <v>0</v>
      </c>
      <c r="D29" s="6" t="e">
        <v>#DIV/0!</v>
      </c>
      <c r="E29" s="45">
        <v>0</v>
      </c>
      <c r="F29" s="12">
        <v>0</v>
      </c>
      <c r="G29" s="6" t="e">
        <v>#DIV/0!</v>
      </c>
    </row>
    <row r="30" spans="1:7" ht="15.75">
      <c r="A30" s="31" t="s">
        <v>9</v>
      </c>
      <c r="B30" s="12">
        <v>0</v>
      </c>
      <c r="C30" s="49">
        <v>0</v>
      </c>
      <c r="D30" s="6" t="e">
        <v>#DIV/0!</v>
      </c>
      <c r="E30" s="45">
        <v>0</v>
      </c>
      <c r="F30" s="12">
        <v>0</v>
      </c>
      <c r="G30" s="6" t="e">
        <v>#DIV/0!</v>
      </c>
    </row>
    <row r="31" spans="1:7" ht="15.75">
      <c r="A31" s="31" t="s">
        <v>10</v>
      </c>
      <c r="B31" s="12">
        <v>0</v>
      </c>
      <c r="C31" s="49">
        <v>0</v>
      </c>
      <c r="D31" s="6" t="e">
        <v>#DIV/0!</v>
      </c>
      <c r="E31" s="45">
        <v>0</v>
      </c>
      <c r="F31" s="12">
        <v>0</v>
      </c>
      <c r="G31" s="6" t="e">
        <v>#DIV/0!</v>
      </c>
    </row>
    <row r="32" spans="1:7" ht="15.75">
      <c r="A32" s="31" t="s">
        <v>11</v>
      </c>
      <c r="B32" s="12">
        <v>0</v>
      </c>
      <c r="C32" s="49">
        <v>0</v>
      </c>
      <c r="D32" s="6" t="e">
        <v>#DIV/0!</v>
      </c>
      <c r="E32" s="45">
        <v>0</v>
      </c>
      <c r="F32" s="12">
        <v>0</v>
      </c>
      <c r="G32" s="6" t="e">
        <v>#DIV/0!</v>
      </c>
    </row>
    <row r="33" spans="2:7" ht="12.75">
      <c r="B33" s="12">
        <v>3345520.704845815</v>
      </c>
      <c r="C33" s="5">
        <v>2720</v>
      </c>
      <c r="D33" s="6">
        <v>1229.970847369785</v>
      </c>
      <c r="E33" s="12">
        <v>7258365.594654801</v>
      </c>
      <c r="F33" s="12">
        <v>2683.2000000000003</v>
      </c>
      <c r="G33" s="6">
        <v>2705.1153826232858</v>
      </c>
    </row>
  </sheetData>
  <sheetProtection/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Controls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rodrigueza</cp:lastModifiedBy>
  <cp:lastPrinted>2011-08-24T14:32:29Z</cp:lastPrinted>
  <dcterms:created xsi:type="dcterms:W3CDTF">2006-10-12T13:01:31Z</dcterms:created>
  <dcterms:modified xsi:type="dcterms:W3CDTF">2011-09-01T22:29:53Z</dcterms:modified>
  <cp:category/>
  <cp:version/>
  <cp:contentType/>
  <cp:contentStatus/>
</cp:coreProperties>
</file>