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<sst xmlns="http://schemas.openxmlformats.org/spreadsheetml/2006/main" count="128" uniqueCount="70">
  <si>
    <t>Hazardous Air Pollutant Emissions 2008</t>
  </si>
  <si>
    <t>Sorted by HAP CAS number</t>
  </si>
  <si>
    <t>Gallons used</t>
  </si>
  <si>
    <t>Emissions (lbs)</t>
  </si>
  <si>
    <t>Emissions (tons)</t>
  </si>
  <si>
    <t>CAS number/ Pollutant Name</t>
  </si>
  <si>
    <t>MWI Surface Coating part number/description</t>
  </si>
  <si>
    <t>100-41-4 Ethylbenzene</t>
  </si>
  <si>
    <t>101-68-8 Methylene diphenyl diisocyanate (MDI)</t>
  </si>
  <si>
    <t>108-10-1 Methyl isobutyl ketone (Hexone)</t>
  </si>
  <si>
    <t>108-88-3 Toluene</t>
  </si>
  <si>
    <t>1330-20-7 Xylenes (isomers and mixtures)</t>
  </si>
  <si>
    <t>78-93-3 Methyl ethyl ketone (2-butanone)</t>
  </si>
  <si>
    <t>98-82-8 Cumene</t>
  </si>
  <si>
    <t>Density (wt/gal)</t>
  </si>
  <si>
    <t>Pollutant Percent</t>
  </si>
  <si>
    <t>112-07-2 Ethylene glycol monobutyl ether acetate</t>
  </si>
  <si>
    <t>N07081 Thinner 68083</t>
  </si>
  <si>
    <t>N07080 Thinner reducer T8805</t>
  </si>
  <si>
    <t>N07082 Thinner Y32401</t>
  </si>
  <si>
    <t>N07070 Tnemec 90-97 zinc (parts A and B)</t>
  </si>
  <si>
    <t>N07086 Devoe thinner T-5</t>
  </si>
  <si>
    <t>71-43-2 Benzene</t>
  </si>
  <si>
    <t>N07085 Devoe thinner T10</t>
  </si>
  <si>
    <t>N07040N Coat Tar Epoxy C-200</t>
  </si>
  <si>
    <t>N07100 Thinner Paint Xylene</t>
  </si>
  <si>
    <t>N07120 Thinner Xylol</t>
  </si>
  <si>
    <t>N07092 Thinner Tnemec #2</t>
  </si>
  <si>
    <t>N07091 Thinner Tnemec #3</t>
  </si>
  <si>
    <t>N07088 Thinner BLP Tec #75-11</t>
  </si>
  <si>
    <t>N07090 Thinner Tnemec #4</t>
  </si>
  <si>
    <t>N07122 Thinner Int GTA 415/1</t>
  </si>
  <si>
    <t>N07200 Delta gray primer 39H023009</t>
  </si>
  <si>
    <t>N07375 primer endura #170</t>
  </si>
  <si>
    <t>N07182 Activator endura end #180</t>
  </si>
  <si>
    <t>N07126 Thinner mopoxy 43EF117 (F159)</t>
  </si>
  <si>
    <t>N07073GR Tnemec 66 gray-33GR (parts A,B)</t>
  </si>
  <si>
    <t>N07038 Coal tar epoxy Tnemec 46H-413 (parts A,B)</t>
  </si>
  <si>
    <t>N07054GR-32 Tnemec N69 grey-32 (parts A.B)</t>
  </si>
  <si>
    <t>N07064N Intergard 345 Epoxy</t>
  </si>
  <si>
    <t>N07066 Motar 47-BX-4</t>
  </si>
  <si>
    <t>N07065 Tnemec 161-35 GRA Black (part A,B)</t>
  </si>
  <si>
    <t>Total :</t>
  </si>
  <si>
    <t>Total:</t>
  </si>
  <si>
    <t>Total HAPs</t>
  </si>
  <si>
    <t>pounds</t>
  </si>
  <si>
    <t>tons</t>
  </si>
  <si>
    <t>Dupont activator VG-6005</t>
  </si>
  <si>
    <t>Dupont activator FG-1333</t>
  </si>
  <si>
    <t>822-06-0 1,6 hexamethylene diisocyanate</t>
  </si>
  <si>
    <t>N07270 Dupont Imron orange 40-3618 (comp A&amp;B)</t>
  </si>
  <si>
    <t>N07276 Dupont Imron Black 2.1 1333-67640 (comp A&amp;B)</t>
  </si>
  <si>
    <t>N07277 Dupont Imron Black 2.8 333-67640 (comp A&amp;B)</t>
  </si>
  <si>
    <t>N07278 Dupont imron black semigloss 43-1640 (comp A&amp;B)</t>
  </si>
  <si>
    <t>N07290 Dupont Imron yellow 333-29006 (comp A&amp;B)</t>
  </si>
  <si>
    <t>N07335 Dupont imron blue 3727 43-3727 (comp A&amp;B)</t>
  </si>
  <si>
    <t>N07335-2.1Dupont Imron blue 1333-23665 (comp A&amp;B)</t>
  </si>
  <si>
    <t>N07432 Devoe 233H-white (comp A&amp;B)</t>
  </si>
  <si>
    <t>N07433 Devoe 233H-mist grey (comp A&amp;B)</t>
  </si>
  <si>
    <t>Density A</t>
  </si>
  <si>
    <t>Density B</t>
  </si>
  <si>
    <t>Pollutant % in A</t>
  </si>
  <si>
    <t>Pollutant % in B</t>
  </si>
  <si>
    <t>Mixed Density</t>
  </si>
  <si>
    <t>lb/gal</t>
  </si>
  <si>
    <t>Mix Ratio A</t>
  </si>
  <si>
    <t>Mix Ratio B</t>
  </si>
  <si>
    <t>Total Pollutant</t>
  </si>
  <si>
    <t>lbs/in one gallon</t>
  </si>
  <si>
    <t>Total % Poll per gallon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</si>
</sst>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="60" workbookViewId="0" topLeftCell="A1">
      <selection activeCell="K12" sqref="K12"/>
    </sheetView>
  </sheetViews>
  <sheetFormatPr defaultColWidth="9.140625" defaultRowHeight="12.75"/>
  <cols>
    <col min="1" max="1" width="11.8515625" style="0" customWidth="1"/>
    <col min="2" max="2" width="51.57421875" style="0" customWidth="1"/>
    <col min="3" max="3" width="12.57421875" style="0" customWidth="1"/>
    <col min="4" max="5" width="10.140625" style="0" customWidth="1"/>
    <col min="6" max="6" width="10.7109375" style="0" customWidth="1"/>
    <col min="7" max="7" width="10.8515625" style="0" customWidth="1"/>
  </cols>
  <sheetData>
    <row r="1" ht="18">
      <c r="A1" s="1" t="s">
        <v>0</v>
      </c>
    </row>
    <row r="2" ht="12.75">
      <c r="B2" t="s">
        <v>1</v>
      </c>
    </row>
    <row r="3" spans="1:16" ht="51">
      <c r="A3" s="7" t="s">
        <v>5</v>
      </c>
      <c r="B3" s="8" t="s">
        <v>6</v>
      </c>
      <c r="C3" s="9" t="s">
        <v>2</v>
      </c>
      <c r="D3" s="8" t="s">
        <v>14</v>
      </c>
      <c r="E3" s="8" t="s">
        <v>15</v>
      </c>
      <c r="F3" s="8" t="s">
        <v>3</v>
      </c>
      <c r="G3" s="8" t="s">
        <v>4</v>
      </c>
      <c r="I3" s="16" t="s">
        <v>2</v>
      </c>
      <c r="J3" s="16" t="s">
        <v>59</v>
      </c>
      <c r="K3" s="16" t="s">
        <v>65</v>
      </c>
      <c r="L3" s="16" t="s">
        <v>61</v>
      </c>
      <c r="M3" s="16" t="s">
        <v>60</v>
      </c>
      <c r="N3" s="16" t="s">
        <v>66</v>
      </c>
      <c r="O3" s="16" t="s">
        <v>62</v>
      </c>
      <c r="P3" s="16"/>
    </row>
    <row r="4" spans="1:15" ht="12.75">
      <c r="A4" s="2" t="s">
        <v>7</v>
      </c>
      <c r="C4" s="3"/>
      <c r="D4" s="3"/>
      <c r="E4" s="3"/>
      <c r="F4" s="4"/>
      <c r="G4" s="5"/>
      <c r="I4">
        <v>1</v>
      </c>
      <c r="J4">
        <v>12.67</v>
      </c>
      <c r="K4">
        <v>0.8</v>
      </c>
      <c r="L4">
        <v>10</v>
      </c>
      <c r="M4">
        <v>10</v>
      </c>
      <c r="N4">
        <v>0.2</v>
      </c>
      <c r="O4">
        <v>0</v>
      </c>
    </row>
    <row r="5" spans="2:7" ht="12.75">
      <c r="B5" t="s">
        <v>37</v>
      </c>
      <c r="C5" s="3">
        <v>26</v>
      </c>
      <c r="D5" s="3">
        <v>11.74</v>
      </c>
      <c r="E5" s="3">
        <v>3.1</v>
      </c>
      <c r="F5" s="4">
        <f aca="true" t="shared" si="0" ref="F5:F18">D5*E5/100*C5</f>
        <v>9.462439999999999</v>
      </c>
      <c r="G5" s="5">
        <f aca="true" t="shared" si="1" ref="G5:G30">F5/2000</f>
        <v>0.0047312199999999995</v>
      </c>
    </row>
    <row r="6" spans="2:11" ht="12.75">
      <c r="B6" t="s">
        <v>38</v>
      </c>
      <c r="C6" s="3">
        <v>30</v>
      </c>
      <c r="D6" s="3">
        <v>13.67</v>
      </c>
      <c r="E6" s="3">
        <v>2.06</v>
      </c>
      <c r="F6" s="4">
        <f t="shared" si="0"/>
        <v>8.44806</v>
      </c>
      <c r="G6" s="5">
        <f t="shared" si="1"/>
        <v>0.00422403</v>
      </c>
      <c r="K6" t="s">
        <v>63</v>
      </c>
    </row>
    <row r="7" spans="2:12" ht="12.75">
      <c r="B7" t="s">
        <v>39</v>
      </c>
      <c r="C7" s="3">
        <v>221</v>
      </c>
      <c r="D7" s="3">
        <v>12.1</v>
      </c>
      <c r="E7" s="3">
        <v>8.35</v>
      </c>
      <c r="F7" s="4">
        <f t="shared" si="0"/>
        <v>223.28734999999998</v>
      </c>
      <c r="G7" s="5">
        <f t="shared" si="1"/>
        <v>0.11164367499999998</v>
      </c>
      <c r="K7">
        <f>J4*K4+M4*N4</f>
        <v>12.136000000000001</v>
      </c>
      <c r="L7" t="s">
        <v>64</v>
      </c>
    </row>
    <row r="8" spans="2:11" ht="12.75">
      <c r="B8" t="s">
        <v>41</v>
      </c>
      <c r="C8" s="3">
        <v>287</v>
      </c>
      <c r="D8" s="3">
        <v>12.5</v>
      </c>
      <c r="E8" s="3">
        <v>0.2</v>
      </c>
      <c r="F8" s="4">
        <f t="shared" si="0"/>
        <v>7.175000000000001</v>
      </c>
      <c r="G8" s="5">
        <f t="shared" si="1"/>
        <v>0.0035875000000000004</v>
      </c>
      <c r="K8" t="s">
        <v>67</v>
      </c>
    </row>
    <row r="9" spans="2:12" ht="12.75">
      <c r="B9" t="s">
        <v>20</v>
      </c>
      <c r="C9" s="3">
        <v>78</v>
      </c>
      <c r="D9" s="3">
        <v>8.96</v>
      </c>
      <c r="E9" s="3">
        <v>8.45</v>
      </c>
      <c r="F9" s="4">
        <f t="shared" si="0"/>
        <v>59.05536</v>
      </c>
      <c r="G9" s="5">
        <f t="shared" si="1"/>
        <v>0.02952768</v>
      </c>
      <c r="K9">
        <f>(J4*K4*L4*I4/100)+(I4*M4*N4*O4/100)</f>
        <v>1.0136</v>
      </c>
      <c r="L9" t="s">
        <v>68</v>
      </c>
    </row>
    <row r="10" spans="2:7" ht="12.75">
      <c r="B10" t="s">
        <v>36</v>
      </c>
      <c r="C10" s="3">
        <v>30</v>
      </c>
      <c r="D10" s="3">
        <v>12.5</v>
      </c>
      <c r="E10" s="3">
        <v>1.29</v>
      </c>
      <c r="F10" s="4">
        <f t="shared" si="0"/>
        <v>4.8375</v>
      </c>
      <c r="G10" s="5">
        <f t="shared" si="1"/>
        <v>0.0024187500000000003</v>
      </c>
    </row>
    <row r="11" spans="2:11" ht="12.75">
      <c r="B11" t="s">
        <v>18</v>
      </c>
      <c r="C11" s="3">
        <v>30</v>
      </c>
      <c r="D11" s="3">
        <v>7.2</v>
      </c>
      <c r="E11" s="3">
        <v>19.7</v>
      </c>
      <c r="F11" s="4">
        <f t="shared" si="0"/>
        <v>42.55200000000001</v>
      </c>
      <c r="G11" s="5">
        <f t="shared" si="1"/>
        <v>0.021276000000000003</v>
      </c>
      <c r="K11" t="s">
        <v>69</v>
      </c>
    </row>
    <row r="12" spans="2:11" ht="12.75">
      <c r="B12" t="s">
        <v>17</v>
      </c>
      <c r="C12" s="3">
        <v>3</v>
      </c>
      <c r="D12" s="3">
        <v>7.53</v>
      </c>
      <c r="E12" s="3">
        <v>10</v>
      </c>
      <c r="F12" s="4">
        <f t="shared" si="0"/>
        <v>2.259</v>
      </c>
      <c r="G12" s="5">
        <f t="shared" si="1"/>
        <v>0.0011294999999999999</v>
      </c>
      <c r="K12">
        <f>(K9/K7)*100</f>
        <v>8.352010547132497</v>
      </c>
    </row>
    <row r="13" spans="2:7" ht="12.75">
      <c r="B13" t="s">
        <v>19</v>
      </c>
      <c r="C13" s="3">
        <v>12</v>
      </c>
      <c r="D13" s="3">
        <v>7.85</v>
      </c>
      <c r="E13" s="3">
        <v>0.3</v>
      </c>
      <c r="F13" s="4">
        <f t="shared" si="0"/>
        <v>0.2826</v>
      </c>
      <c r="G13" s="5">
        <f t="shared" si="1"/>
        <v>0.00014130000000000002</v>
      </c>
    </row>
    <row r="14" spans="2:7" ht="12.75">
      <c r="B14" t="s">
        <v>23</v>
      </c>
      <c r="C14" s="3">
        <v>49</v>
      </c>
      <c r="D14" s="3">
        <v>6.89</v>
      </c>
      <c r="E14" s="3">
        <v>10</v>
      </c>
      <c r="F14" s="4">
        <f t="shared" si="0"/>
        <v>33.760999999999996</v>
      </c>
      <c r="G14" s="5">
        <f t="shared" si="1"/>
        <v>0.016880499999999996</v>
      </c>
    </row>
    <row r="15" spans="2:7" ht="12.75">
      <c r="B15" t="s">
        <v>21</v>
      </c>
      <c r="C15" s="3">
        <v>56</v>
      </c>
      <c r="D15" s="3">
        <v>7.16</v>
      </c>
      <c r="E15" s="3">
        <v>20</v>
      </c>
      <c r="F15" s="4">
        <f t="shared" si="0"/>
        <v>80.192</v>
      </c>
      <c r="G15" s="5">
        <f t="shared" si="1"/>
        <v>0.040096</v>
      </c>
    </row>
    <row r="16" spans="2:7" ht="12.75">
      <c r="B16" t="s">
        <v>30</v>
      </c>
      <c r="C16" s="3">
        <v>107</v>
      </c>
      <c r="D16" s="3">
        <v>6.898</v>
      </c>
      <c r="E16" s="3">
        <v>8.34</v>
      </c>
      <c r="F16" s="4">
        <f t="shared" si="0"/>
        <v>61.556372399999994</v>
      </c>
      <c r="G16" s="5">
        <f t="shared" si="1"/>
        <v>0.030778186199999998</v>
      </c>
    </row>
    <row r="17" spans="2:7" ht="12.75">
      <c r="B17" t="s">
        <v>27</v>
      </c>
      <c r="C17" s="3">
        <v>22</v>
      </c>
      <c r="D17" s="3">
        <v>7.2</v>
      </c>
      <c r="E17" s="3">
        <v>19.99</v>
      </c>
      <c r="F17" s="4">
        <f t="shared" si="0"/>
        <v>31.66416</v>
      </c>
      <c r="G17" s="5">
        <f t="shared" si="1"/>
        <v>0.01583208</v>
      </c>
    </row>
    <row r="18" spans="2:7" ht="12.75">
      <c r="B18" t="s">
        <v>31</v>
      </c>
      <c r="C18" s="3">
        <v>71</v>
      </c>
      <c r="D18" s="3">
        <v>7.3</v>
      </c>
      <c r="E18" s="3">
        <v>25</v>
      </c>
      <c r="F18" s="4">
        <f t="shared" si="0"/>
        <v>129.575</v>
      </c>
      <c r="G18" s="5">
        <f t="shared" si="1"/>
        <v>0.0647875</v>
      </c>
    </row>
    <row r="19" spans="2:7" ht="12.75">
      <c r="B19" t="s">
        <v>32</v>
      </c>
      <c r="C19" s="3">
        <v>5</v>
      </c>
      <c r="D19" s="3"/>
      <c r="E19" s="3"/>
      <c r="F19" s="4">
        <f>0.42*C19</f>
        <v>2.1</v>
      </c>
      <c r="G19" s="5">
        <f t="shared" si="1"/>
        <v>0.0010500000000000002</v>
      </c>
    </row>
    <row r="20" spans="2:7" ht="12.75">
      <c r="B20" t="s">
        <v>50</v>
      </c>
      <c r="C20" s="3">
        <v>3</v>
      </c>
      <c r="D20" s="3">
        <v>9.35</v>
      </c>
      <c r="E20" s="3">
        <v>0.37</v>
      </c>
      <c r="F20" s="4">
        <f aca="true" t="shared" si="2" ref="F20:F29">D20*E20/100*C20</f>
        <v>0.103785</v>
      </c>
      <c r="G20" s="5">
        <f t="shared" si="1"/>
        <v>5.18925E-05</v>
      </c>
    </row>
    <row r="21" spans="2:7" ht="12.75">
      <c r="B21" t="s">
        <v>51</v>
      </c>
      <c r="C21" s="3">
        <v>2</v>
      </c>
      <c r="D21" s="3">
        <v>9.02</v>
      </c>
      <c r="E21" s="3">
        <v>0.953</v>
      </c>
      <c r="F21" s="4">
        <f t="shared" si="2"/>
        <v>0.1719212</v>
      </c>
      <c r="G21" s="5">
        <f t="shared" si="1"/>
        <v>8.59606E-05</v>
      </c>
    </row>
    <row r="22" spans="2:7" ht="12.75">
      <c r="B22" t="s">
        <v>52</v>
      </c>
      <c r="C22" s="3">
        <v>11</v>
      </c>
      <c r="D22" s="3">
        <v>8.7</v>
      </c>
      <c r="E22" s="3">
        <v>0.36</v>
      </c>
      <c r="F22" s="4">
        <f t="shared" si="2"/>
        <v>0.34451999999999994</v>
      </c>
      <c r="G22" s="5">
        <f t="shared" si="1"/>
        <v>0.00017225999999999998</v>
      </c>
    </row>
    <row r="23" spans="2:7" ht="12.75">
      <c r="B23" t="s">
        <v>53</v>
      </c>
      <c r="C23" s="3">
        <v>5</v>
      </c>
      <c r="D23" s="3">
        <v>8.6</v>
      </c>
      <c r="E23" s="3">
        <v>0.23</v>
      </c>
      <c r="F23" s="4">
        <f t="shared" si="2"/>
        <v>0.09889999999999999</v>
      </c>
      <c r="G23" s="5">
        <f t="shared" si="1"/>
        <v>4.9449999999999996E-05</v>
      </c>
    </row>
    <row r="24" spans="2:7" ht="12.75">
      <c r="B24" t="s">
        <v>54</v>
      </c>
      <c r="C24" s="3">
        <v>63</v>
      </c>
      <c r="D24" s="3">
        <v>10.3</v>
      </c>
      <c r="E24" s="3">
        <v>0.32</v>
      </c>
      <c r="F24" s="4">
        <f t="shared" si="2"/>
        <v>2.07648</v>
      </c>
      <c r="G24" s="5">
        <f t="shared" si="1"/>
        <v>0.00103824</v>
      </c>
    </row>
    <row r="25" spans="2:7" ht="12.75">
      <c r="B25" t="s">
        <v>55</v>
      </c>
      <c r="C25" s="3">
        <v>17</v>
      </c>
      <c r="D25" s="3">
        <v>8.9</v>
      </c>
      <c r="E25" s="3">
        <v>0.395</v>
      </c>
      <c r="F25" s="4">
        <f t="shared" si="2"/>
        <v>0.5976350000000001</v>
      </c>
      <c r="G25" s="5">
        <f t="shared" si="1"/>
        <v>0.00029881750000000006</v>
      </c>
    </row>
    <row r="26" spans="2:7" ht="12.75">
      <c r="B26" t="s">
        <v>56</v>
      </c>
      <c r="C26" s="3">
        <v>13</v>
      </c>
      <c r="D26" s="3">
        <v>9.68</v>
      </c>
      <c r="E26" s="3">
        <v>0.45</v>
      </c>
      <c r="F26" s="4">
        <f t="shared" si="2"/>
        <v>0.56628</v>
      </c>
      <c r="G26" s="5">
        <f t="shared" si="1"/>
        <v>0.00028314</v>
      </c>
    </row>
    <row r="27" spans="2:7" ht="12.75">
      <c r="B27" t="s">
        <v>33</v>
      </c>
      <c r="C27" s="3">
        <v>1</v>
      </c>
      <c r="D27" s="3">
        <v>14.06</v>
      </c>
      <c r="E27" s="3">
        <v>5</v>
      </c>
      <c r="F27" s="4">
        <f t="shared" si="2"/>
        <v>0.703</v>
      </c>
      <c r="G27" s="5">
        <f t="shared" si="1"/>
        <v>0.0003515</v>
      </c>
    </row>
    <row r="28" spans="2:7" ht="12.75">
      <c r="B28" t="s">
        <v>57</v>
      </c>
      <c r="C28" s="3">
        <v>210</v>
      </c>
      <c r="D28" s="3">
        <v>12.49</v>
      </c>
      <c r="E28" s="6">
        <v>4.478</v>
      </c>
      <c r="F28" s="4">
        <f t="shared" si="2"/>
        <v>117.45346199999999</v>
      </c>
      <c r="G28" s="5">
        <f t="shared" si="1"/>
        <v>0.05872673099999999</v>
      </c>
    </row>
    <row r="29" spans="2:7" ht="12.75">
      <c r="B29" t="s">
        <v>58</v>
      </c>
      <c r="C29" s="3">
        <v>185</v>
      </c>
      <c r="D29" s="3">
        <v>12.49</v>
      </c>
      <c r="E29" s="6">
        <v>4.478</v>
      </c>
      <c r="F29" s="4">
        <f t="shared" si="2"/>
        <v>103.470907</v>
      </c>
      <c r="G29" s="5">
        <f t="shared" si="1"/>
        <v>0.0517354535</v>
      </c>
    </row>
    <row r="30" spans="3:7" ht="12.75">
      <c r="C30" s="3"/>
      <c r="D30" s="3"/>
      <c r="E30" s="10" t="s">
        <v>42</v>
      </c>
      <c r="F30" s="11">
        <f>SUM(F5:F29)</f>
        <v>921.7947325999999</v>
      </c>
      <c r="G30" s="12">
        <f t="shared" si="1"/>
        <v>0.46089736629999994</v>
      </c>
    </row>
    <row r="31" spans="1:7" ht="12.75">
      <c r="A31" s="2" t="s">
        <v>8</v>
      </c>
      <c r="C31" s="3"/>
      <c r="D31" s="3"/>
      <c r="E31" s="3"/>
      <c r="F31" s="4"/>
      <c r="G31" s="5"/>
    </row>
    <row r="32" spans="2:7" ht="12.75">
      <c r="B32" t="s">
        <v>20</v>
      </c>
      <c r="C32" s="3">
        <v>78</v>
      </c>
      <c r="D32" s="3">
        <v>8.96</v>
      </c>
      <c r="E32" s="3">
        <v>8.91</v>
      </c>
      <c r="F32" s="4">
        <f>D32*E32/100*C32</f>
        <v>62.270208000000004</v>
      </c>
      <c r="G32" s="5">
        <f>F32/2000</f>
        <v>0.031135104</v>
      </c>
    </row>
    <row r="33" spans="3:7" ht="12.75">
      <c r="C33" s="3"/>
      <c r="D33" s="3"/>
      <c r="E33" s="10" t="s">
        <v>43</v>
      </c>
      <c r="F33" s="11">
        <f>SUM(F32)</f>
        <v>62.270208000000004</v>
      </c>
      <c r="G33" s="11">
        <f>SUM(G32)</f>
        <v>0.031135104</v>
      </c>
    </row>
    <row r="34" spans="1:7" ht="12.75">
      <c r="A34" s="2" t="s">
        <v>9</v>
      </c>
      <c r="C34" s="3"/>
      <c r="D34" s="3"/>
      <c r="E34" s="3"/>
      <c r="F34" s="4"/>
      <c r="G34" s="5"/>
    </row>
    <row r="35" spans="2:7" ht="12.75">
      <c r="B35" t="s">
        <v>38</v>
      </c>
      <c r="C35" s="3">
        <v>30</v>
      </c>
      <c r="D35" s="3">
        <v>13.67</v>
      </c>
      <c r="E35" s="3">
        <f>3.92/2</f>
        <v>1.96</v>
      </c>
      <c r="F35" s="4">
        <f>D35*E35/100*C35</f>
        <v>8.03796</v>
      </c>
      <c r="G35" s="5">
        <f aca="true" t="shared" si="3" ref="G35:G41">F35/2000</f>
        <v>0.00401898</v>
      </c>
    </row>
    <row r="36" spans="2:7" ht="15.75" customHeight="1">
      <c r="B36" t="s">
        <v>41</v>
      </c>
      <c r="C36" s="3">
        <v>287</v>
      </c>
      <c r="D36" s="3">
        <v>12.5</v>
      </c>
      <c r="E36" s="3">
        <v>7.6</v>
      </c>
      <c r="F36" s="4">
        <f>D36*E36/100*C36</f>
        <v>272.65</v>
      </c>
      <c r="G36" s="5">
        <f t="shared" si="3"/>
        <v>0.136325</v>
      </c>
    </row>
    <row r="37" spans="2:7" ht="15.75" customHeight="1">
      <c r="B37" t="s">
        <v>36</v>
      </c>
      <c r="C37" s="3">
        <v>30</v>
      </c>
      <c r="D37" s="3">
        <v>12.5</v>
      </c>
      <c r="E37" s="3">
        <v>7.7</v>
      </c>
      <c r="F37" s="4">
        <f>D37*E37/100*C37</f>
        <v>28.875</v>
      </c>
      <c r="G37" s="5">
        <f t="shared" si="3"/>
        <v>0.0144375</v>
      </c>
    </row>
    <row r="38" spans="2:7" ht="15.75" customHeight="1">
      <c r="B38" t="s">
        <v>23</v>
      </c>
      <c r="C38" s="3">
        <v>49</v>
      </c>
      <c r="D38" s="3">
        <v>6.89</v>
      </c>
      <c r="E38" s="3">
        <v>25</v>
      </c>
      <c r="F38" s="4">
        <f>D38*E38/100*C38</f>
        <v>84.40249999999999</v>
      </c>
      <c r="G38" s="5">
        <f t="shared" si="3"/>
        <v>0.042201249999999996</v>
      </c>
    </row>
    <row r="39" spans="2:7" ht="15.75" customHeight="1">
      <c r="B39" t="s">
        <v>30</v>
      </c>
      <c r="C39" s="3">
        <v>107</v>
      </c>
      <c r="D39" s="3">
        <v>6.898</v>
      </c>
      <c r="E39" s="3">
        <v>38.67</v>
      </c>
      <c r="F39" s="4">
        <f>D39*E39/100*C39</f>
        <v>285.4178562</v>
      </c>
      <c r="G39" s="5">
        <f t="shared" si="3"/>
        <v>0.14270892810000002</v>
      </c>
    </row>
    <row r="40" spans="2:7" ht="15.75" customHeight="1">
      <c r="B40" t="s">
        <v>32</v>
      </c>
      <c r="C40" s="3">
        <v>5</v>
      </c>
      <c r="D40" s="3"/>
      <c r="E40" s="3"/>
      <c r="F40" s="4">
        <f>0.02*C40</f>
        <v>0.1</v>
      </c>
      <c r="G40" s="5">
        <f t="shared" si="3"/>
        <v>5E-05</v>
      </c>
    </row>
    <row r="41" spans="3:7" ht="15.75" customHeight="1">
      <c r="C41" s="3"/>
      <c r="D41" s="3"/>
      <c r="E41" s="10" t="s">
        <v>43</v>
      </c>
      <c r="F41" s="11">
        <f>SUM(F35:F40)</f>
        <v>679.4833162</v>
      </c>
      <c r="G41" s="12">
        <f t="shared" si="3"/>
        <v>0.3397416581</v>
      </c>
    </row>
    <row r="42" spans="1:7" ht="12.75">
      <c r="A42" s="2" t="s">
        <v>10</v>
      </c>
      <c r="C42" s="3"/>
      <c r="D42" s="3"/>
      <c r="E42" s="3"/>
      <c r="F42" s="4"/>
      <c r="G42" s="5"/>
    </row>
    <row r="43" spans="2:7" ht="12.75">
      <c r="B43" t="s">
        <v>21</v>
      </c>
      <c r="C43" s="3">
        <v>56</v>
      </c>
      <c r="D43" s="3">
        <v>7.16</v>
      </c>
      <c r="E43" s="3">
        <v>5</v>
      </c>
      <c r="F43" s="4">
        <f>D43*E43/100*C43</f>
        <v>20.048</v>
      </c>
      <c r="G43" s="5">
        <f aca="true" t="shared" si="4" ref="G43:G49">F43/2000</f>
        <v>0.010024</v>
      </c>
    </row>
    <row r="44" spans="2:7" ht="12.75">
      <c r="B44" t="s">
        <v>34</v>
      </c>
      <c r="C44" s="3">
        <v>1</v>
      </c>
      <c r="D44" s="3">
        <v>7.45</v>
      </c>
      <c r="E44" s="3">
        <v>35</v>
      </c>
      <c r="F44" s="4">
        <f>D44*E44/100*C44</f>
        <v>2.6075</v>
      </c>
      <c r="G44" s="5">
        <f t="shared" si="4"/>
        <v>0.00130375</v>
      </c>
    </row>
    <row r="45" spans="2:7" ht="12.75">
      <c r="B45" t="s">
        <v>32</v>
      </c>
      <c r="C45" s="3">
        <v>5</v>
      </c>
      <c r="D45" s="3"/>
      <c r="E45" s="3"/>
      <c r="F45" s="4">
        <f>0.56*C45</f>
        <v>2.8000000000000003</v>
      </c>
      <c r="G45" s="5">
        <f t="shared" si="4"/>
        <v>0.0014000000000000002</v>
      </c>
    </row>
    <row r="46" spans="2:7" ht="12.75">
      <c r="B46" t="s">
        <v>52</v>
      </c>
      <c r="C46" s="3">
        <v>11</v>
      </c>
      <c r="D46" s="3">
        <v>8.7</v>
      </c>
      <c r="E46" s="3">
        <v>1.17</v>
      </c>
      <c r="F46" s="4">
        <f>D46*E46/100*C46</f>
        <v>1.1196899999999999</v>
      </c>
      <c r="G46" s="5">
        <f t="shared" si="4"/>
        <v>0.0005598449999999999</v>
      </c>
    </row>
    <row r="47" spans="2:7" ht="12.75">
      <c r="B47" t="s">
        <v>53</v>
      </c>
      <c r="C47" s="3">
        <v>5</v>
      </c>
      <c r="D47" s="3">
        <v>8.6</v>
      </c>
      <c r="E47" s="3">
        <v>2.35</v>
      </c>
      <c r="F47" s="4">
        <f>D47*E47/100*C47</f>
        <v>1.0105</v>
      </c>
      <c r="G47" s="5">
        <f t="shared" si="4"/>
        <v>0.00050525</v>
      </c>
    </row>
    <row r="48" spans="2:7" ht="12.75">
      <c r="B48" t="s">
        <v>55</v>
      </c>
      <c r="C48" s="3">
        <v>17</v>
      </c>
      <c r="D48" s="3">
        <v>8.9</v>
      </c>
      <c r="E48" s="3">
        <v>1.5</v>
      </c>
      <c r="F48" s="4">
        <f>D48*E48/100*C48</f>
        <v>2.2695000000000003</v>
      </c>
      <c r="G48" s="5">
        <f t="shared" si="4"/>
        <v>0.0011347500000000001</v>
      </c>
    </row>
    <row r="49" spans="3:7" ht="12.75">
      <c r="C49" s="3"/>
      <c r="D49" s="3"/>
      <c r="E49" s="10" t="s">
        <v>43</v>
      </c>
      <c r="F49" s="11">
        <f>SUM(F43:F48)</f>
        <v>29.855189999999997</v>
      </c>
      <c r="G49" s="12">
        <f t="shared" si="4"/>
        <v>0.014927594999999998</v>
      </c>
    </row>
    <row r="50" spans="1:7" ht="12.75">
      <c r="A50" s="2" t="s">
        <v>11</v>
      </c>
      <c r="C50" s="3"/>
      <c r="D50" s="3"/>
      <c r="E50" s="3"/>
      <c r="F50" s="4"/>
      <c r="G50" s="5"/>
    </row>
    <row r="51" spans="2:7" ht="12.75">
      <c r="B51" t="s">
        <v>37</v>
      </c>
      <c r="C51" s="3">
        <v>26</v>
      </c>
      <c r="D51" s="3">
        <v>11.74</v>
      </c>
      <c r="E51" s="3">
        <v>12.6</v>
      </c>
      <c r="F51" s="4">
        <f aca="true" t="shared" si="5" ref="F51:F72">D51*E51/100*C51</f>
        <v>38.460240000000006</v>
      </c>
      <c r="G51" s="5">
        <f aca="true" t="shared" si="6" ref="G51:G84">F51/2000</f>
        <v>0.019230120000000003</v>
      </c>
    </row>
    <row r="52" spans="2:7" ht="12.75">
      <c r="B52" t="s">
        <v>24</v>
      </c>
      <c r="C52" s="3">
        <v>130</v>
      </c>
      <c r="D52" s="3">
        <v>11.3</v>
      </c>
      <c r="E52" s="3">
        <v>8.23</v>
      </c>
      <c r="F52" s="4">
        <f t="shared" si="5"/>
        <v>120.89870000000002</v>
      </c>
      <c r="G52" s="5">
        <f t="shared" si="6"/>
        <v>0.06044935000000001</v>
      </c>
    </row>
    <row r="53" spans="2:7" ht="12.75">
      <c r="B53" t="s">
        <v>38</v>
      </c>
      <c r="C53" s="3">
        <v>30</v>
      </c>
      <c r="D53" s="3">
        <v>13.67</v>
      </c>
      <c r="E53" s="3">
        <v>10.83</v>
      </c>
      <c r="F53" s="4">
        <f t="shared" si="5"/>
        <v>44.413830000000004</v>
      </c>
      <c r="G53" s="5">
        <f t="shared" si="6"/>
        <v>0.022206915</v>
      </c>
    </row>
    <row r="54" spans="2:7" ht="12.75">
      <c r="B54" t="s">
        <v>39</v>
      </c>
      <c r="C54" s="3">
        <v>221</v>
      </c>
      <c r="D54" s="3">
        <v>12.1</v>
      </c>
      <c r="E54" s="3">
        <v>8.35</v>
      </c>
      <c r="F54" s="4">
        <f t="shared" si="5"/>
        <v>223.28734999999998</v>
      </c>
      <c r="G54" s="5">
        <f t="shared" si="6"/>
        <v>0.11164367499999998</v>
      </c>
    </row>
    <row r="55" spans="2:7" ht="12.75">
      <c r="B55" t="s">
        <v>41</v>
      </c>
      <c r="C55" s="3">
        <v>287</v>
      </c>
      <c r="D55" s="3">
        <v>12.5</v>
      </c>
      <c r="E55" s="3">
        <v>10.38</v>
      </c>
      <c r="F55" s="4">
        <f t="shared" si="5"/>
        <v>372.38250000000005</v>
      </c>
      <c r="G55" s="5">
        <f t="shared" si="6"/>
        <v>0.18619125000000003</v>
      </c>
    </row>
    <row r="56" spans="2:7" ht="12.75">
      <c r="B56" t="s">
        <v>40</v>
      </c>
      <c r="C56" s="3">
        <v>70</v>
      </c>
      <c r="D56" s="3">
        <v>11.64</v>
      </c>
      <c r="E56" s="3">
        <v>15</v>
      </c>
      <c r="F56" s="4">
        <f t="shared" si="5"/>
        <v>122.22000000000001</v>
      </c>
      <c r="G56" s="5">
        <f t="shared" si="6"/>
        <v>0.061110000000000005</v>
      </c>
    </row>
    <row r="57" spans="2:7" ht="12.75">
      <c r="B57" t="s">
        <v>20</v>
      </c>
      <c r="C57" s="3">
        <v>78</v>
      </c>
      <c r="D57" s="3">
        <v>8.96</v>
      </c>
      <c r="E57" s="3">
        <v>33.84</v>
      </c>
      <c r="F57" s="4">
        <f t="shared" si="5"/>
        <v>236.50099200000008</v>
      </c>
      <c r="G57" s="5">
        <f t="shared" si="6"/>
        <v>0.11825049600000004</v>
      </c>
    </row>
    <row r="58" spans="2:7" ht="12.75">
      <c r="B58" t="s">
        <v>36</v>
      </c>
      <c r="C58" s="3">
        <v>30</v>
      </c>
      <c r="D58" s="3">
        <v>12.5</v>
      </c>
      <c r="E58" s="3">
        <v>10.95</v>
      </c>
      <c r="F58" s="4">
        <f t="shared" si="5"/>
        <v>41.0625</v>
      </c>
      <c r="G58" s="5">
        <f t="shared" si="6"/>
        <v>0.02053125</v>
      </c>
    </row>
    <row r="59" spans="2:7" ht="12.75">
      <c r="B59" t="s">
        <v>18</v>
      </c>
      <c r="C59" s="3">
        <v>30</v>
      </c>
      <c r="D59" s="3">
        <v>7.2</v>
      </c>
      <c r="E59" s="3">
        <v>78.3</v>
      </c>
      <c r="F59" s="4">
        <f t="shared" si="5"/>
        <v>169.128</v>
      </c>
      <c r="G59" s="5">
        <f t="shared" si="6"/>
        <v>0.08456399999999999</v>
      </c>
    </row>
    <row r="60" spans="2:7" ht="12.75">
      <c r="B60" t="s">
        <v>17</v>
      </c>
      <c r="C60" s="3">
        <v>3</v>
      </c>
      <c r="D60" s="3">
        <v>7.53</v>
      </c>
      <c r="E60" s="3">
        <v>39.7</v>
      </c>
      <c r="F60" s="4">
        <f t="shared" si="5"/>
        <v>8.968230000000002</v>
      </c>
      <c r="G60" s="5">
        <f t="shared" si="6"/>
        <v>0.004484115000000001</v>
      </c>
    </row>
    <row r="61" spans="2:7" ht="12.75">
      <c r="B61" t="s">
        <v>19</v>
      </c>
      <c r="C61" s="3">
        <v>12</v>
      </c>
      <c r="D61" s="3">
        <v>7.85</v>
      </c>
      <c r="E61" s="3">
        <v>1.2</v>
      </c>
      <c r="F61" s="4">
        <f t="shared" si="5"/>
        <v>1.1304</v>
      </c>
      <c r="G61" s="5">
        <f t="shared" si="6"/>
        <v>0.0005652000000000001</v>
      </c>
    </row>
    <row r="62" spans="2:7" ht="12.75">
      <c r="B62" t="s">
        <v>23</v>
      </c>
      <c r="C62" s="3">
        <v>49</v>
      </c>
      <c r="D62" s="3">
        <v>6.89</v>
      </c>
      <c r="E62" s="3">
        <v>50</v>
      </c>
      <c r="F62" s="4">
        <f t="shared" si="5"/>
        <v>168.80499999999998</v>
      </c>
      <c r="G62" s="5">
        <f t="shared" si="6"/>
        <v>0.08440249999999999</v>
      </c>
    </row>
    <row r="63" spans="2:7" ht="12.75">
      <c r="B63" t="s">
        <v>21</v>
      </c>
      <c r="C63" s="3">
        <v>56</v>
      </c>
      <c r="D63" s="3">
        <v>7.16</v>
      </c>
      <c r="E63" s="3">
        <v>90</v>
      </c>
      <c r="F63" s="4">
        <f t="shared" si="5"/>
        <v>360.864</v>
      </c>
      <c r="G63" s="5">
        <f t="shared" si="6"/>
        <v>0.18043199999999998</v>
      </c>
    </row>
    <row r="64" spans="2:7" ht="12.75">
      <c r="B64" t="s">
        <v>29</v>
      </c>
      <c r="C64" s="3">
        <v>34</v>
      </c>
      <c r="D64" s="3">
        <v>7.5</v>
      </c>
      <c r="E64" s="3">
        <v>5</v>
      </c>
      <c r="F64" s="4">
        <f t="shared" si="5"/>
        <v>12.75</v>
      </c>
      <c r="G64" s="5">
        <f t="shared" si="6"/>
        <v>0.006375</v>
      </c>
    </row>
    <row r="65" spans="2:7" ht="12.75">
      <c r="B65" t="s">
        <v>30</v>
      </c>
      <c r="C65" s="3">
        <v>107</v>
      </c>
      <c r="D65" s="3">
        <v>6.898</v>
      </c>
      <c r="E65" s="3">
        <v>33.4</v>
      </c>
      <c r="F65" s="4">
        <f t="shared" si="5"/>
        <v>246.52072399999997</v>
      </c>
      <c r="G65" s="5">
        <f t="shared" si="6"/>
        <v>0.12326036199999998</v>
      </c>
    </row>
    <row r="66" spans="2:7" ht="12.75">
      <c r="B66" t="s">
        <v>28</v>
      </c>
      <c r="C66" s="3">
        <v>3</v>
      </c>
      <c r="D66" s="3">
        <v>7.27</v>
      </c>
      <c r="E66" s="3">
        <v>2.1</v>
      </c>
      <c r="F66" s="4">
        <f t="shared" si="5"/>
        <v>0.45801000000000003</v>
      </c>
      <c r="G66" s="5">
        <f t="shared" si="6"/>
        <v>0.000229005</v>
      </c>
    </row>
    <row r="67" spans="2:7" ht="12.75">
      <c r="B67" t="s">
        <v>27</v>
      </c>
      <c r="C67" s="3">
        <v>22</v>
      </c>
      <c r="D67" s="3">
        <v>7.2</v>
      </c>
      <c r="E67" s="3">
        <v>80</v>
      </c>
      <c r="F67" s="4">
        <f t="shared" si="5"/>
        <v>126.72</v>
      </c>
      <c r="G67" s="5">
        <f t="shared" si="6"/>
        <v>0.06336</v>
      </c>
    </row>
    <row r="68" spans="2:7" ht="12.75">
      <c r="B68" t="s">
        <v>25</v>
      </c>
      <c r="C68" s="3">
        <v>10</v>
      </c>
      <c r="D68" s="3">
        <v>7.5</v>
      </c>
      <c r="E68" s="3">
        <v>100</v>
      </c>
      <c r="F68" s="4">
        <f t="shared" si="5"/>
        <v>75</v>
      </c>
      <c r="G68" s="5">
        <f t="shared" si="6"/>
        <v>0.0375</v>
      </c>
    </row>
    <row r="69" spans="2:7" ht="12.75">
      <c r="B69" t="s">
        <v>26</v>
      </c>
      <c r="C69" s="3">
        <v>29</v>
      </c>
      <c r="D69" s="3">
        <v>7.5</v>
      </c>
      <c r="E69" s="3">
        <v>100</v>
      </c>
      <c r="F69" s="4">
        <f t="shared" si="5"/>
        <v>217.5</v>
      </c>
      <c r="G69" s="5">
        <f t="shared" si="6"/>
        <v>0.10875</v>
      </c>
    </row>
    <row r="70" spans="2:7" ht="12.75">
      <c r="B70" t="s">
        <v>31</v>
      </c>
      <c r="C70" s="3">
        <v>71</v>
      </c>
      <c r="D70" s="3">
        <v>7.3</v>
      </c>
      <c r="E70" s="3">
        <v>75</v>
      </c>
      <c r="F70" s="4">
        <f t="shared" si="5"/>
        <v>388.72499999999997</v>
      </c>
      <c r="G70" s="5">
        <f t="shared" si="6"/>
        <v>0.1943625</v>
      </c>
    </row>
    <row r="71" spans="2:7" ht="12.75">
      <c r="B71" t="s">
        <v>35</v>
      </c>
      <c r="C71" s="3">
        <v>18</v>
      </c>
      <c r="D71" s="3">
        <v>6.672</v>
      </c>
      <c r="E71" s="3">
        <v>5</v>
      </c>
      <c r="F71" s="4">
        <f t="shared" si="5"/>
        <v>6.0048</v>
      </c>
      <c r="G71" s="5">
        <f t="shared" si="6"/>
        <v>0.0030024</v>
      </c>
    </row>
    <row r="72" spans="2:7" ht="12.75">
      <c r="B72" t="s">
        <v>34</v>
      </c>
      <c r="C72" s="3">
        <v>1</v>
      </c>
      <c r="D72" s="3">
        <v>7.45</v>
      </c>
      <c r="E72" s="3">
        <v>20</v>
      </c>
      <c r="F72" s="4">
        <f t="shared" si="5"/>
        <v>1.49</v>
      </c>
      <c r="G72" s="5">
        <f t="shared" si="6"/>
        <v>0.000745</v>
      </c>
    </row>
    <row r="73" spans="2:7" ht="12.75">
      <c r="B73" t="s">
        <v>32</v>
      </c>
      <c r="C73" s="3">
        <v>5</v>
      </c>
      <c r="D73" s="3"/>
      <c r="E73" s="3"/>
      <c r="F73" s="4">
        <f>2.01*C73</f>
        <v>10.049999999999999</v>
      </c>
      <c r="G73" s="5">
        <f t="shared" si="6"/>
        <v>0.005024999999999999</v>
      </c>
    </row>
    <row r="74" spans="2:7" ht="12.75">
      <c r="B74" t="s">
        <v>50</v>
      </c>
      <c r="C74" s="3">
        <v>3</v>
      </c>
      <c r="D74" s="3">
        <v>9.35</v>
      </c>
      <c r="E74" s="3">
        <v>1.56</v>
      </c>
      <c r="F74" s="4">
        <f aca="true" t="shared" si="7" ref="F74:F83">D74*E74/100*C74</f>
        <v>0.43757999999999997</v>
      </c>
      <c r="G74" s="5">
        <f t="shared" si="6"/>
        <v>0.00021878999999999998</v>
      </c>
    </row>
    <row r="75" spans="2:7" ht="12.75">
      <c r="B75" t="s">
        <v>51</v>
      </c>
      <c r="C75" s="3">
        <v>2</v>
      </c>
      <c r="D75" s="3">
        <v>9.02</v>
      </c>
      <c r="E75" s="3">
        <v>3.8</v>
      </c>
      <c r="F75" s="4">
        <f t="shared" si="7"/>
        <v>0.6855199999999999</v>
      </c>
      <c r="G75" s="5">
        <f t="shared" si="6"/>
        <v>0.00034275999999999995</v>
      </c>
    </row>
    <row r="76" spans="2:7" ht="12.75">
      <c r="B76" t="s">
        <v>52</v>
      </c>
      <c r="C76" s="3">
        <v>11</v>
      </c>
      <c r="D76" s="3">
        <v>8.7</v>
      </c>
      <c r="E76" s="3">
        <v>2.19</v>
      </c>
      <c r="F76" s="4">
        <f t="shared" si="7"/>
        <v>2.09583</v>
      </c>
      <c r="G76" s="5">
        <f t="shared" si="6"/>
        <v>0.001047915</v>
      </c>
    </row>
    <row r="77" spans="2:7" ht="12.75">
      <c r="B77" t="s">
        <v>53</v>
      </c>
      <c r="C77" s="3">
        <v>5</v>
      </c>
      <c r="D77" s="3">
        <v>8.6</v>
      </c>
      <c r="E77" s="3">
        <v>0.78</v>
      </c>
      <c r="F77" s="4">
        <f t="shared" si="7"/>
        <v>0.33540000000000003</v>
      </c>
      <c r="G77" s="5">
        <f t="shared" si="6"/>
        <v>0.0001677</v>
      </c>
    </row>
    <row r="78" spans="2:7" ht="12.75">
      <c r="B78" t="s">
        <v>54</v>
      </c>
      <c r="C78" s="3">
        <v>63</v>
      </c>
      <c r="D78" s="3">
        <v>10.3</v>
      </c>
      <c r="E78" s="3">
        <v>1.22</v>
      </c>
      <c r="F78" s="4">
        <f t="shared" si="7"/>
        <v>7.91658</v>
      </c>
      <c r="G78" s="5">
        <f t="shared" si="6"/>
        <v>0.00395829</v>
      </c>
    </row>
    <row r="79" spans="2:7" ht="12.75">
      <c r="B79" t="s">
        <v>55</v>
      </c>
      <c r="C79" s="3">
        <v>17</v>
      </c>
      <c r="D79" s="3">
        <v>8.9</v>
      </c>
      <c r="E79" s="3">
        <v>1.58</v>
      </c>
      <c r="F79" s="4">
        <f t="shared" si="7"/>
        <v>2.3905400000000006</v>
      </c>
      <c r="G79" s="5">
        <f t="shared" si="6"/>
        <v>0.0011952700000000002</v>
      </c>
    </row>
    <row r="80" spans="2:7" ht="12.75">
      <c r="B80" t="s">
        <v>56</v>
      </c>
      <c r="C80" s="3">
        <v>13</v>
      </c>
      <c r="D80" s="3">
        <v>9.68</v>
      </c>
      <c r="E80" s="3">
        <v>1.87</v>
      </c>
      <c r="F80" s="4">
        <f t="shared" si="7"/>
        <v>2.353208</v>
      </c>
      <c r="G80" s="5">
        <f t="shared" si="6"/>
        <v>0.001176604</v>
      </c>
    </row>
    <row r="81" spans="2:7" ht="12.75">
      <c r="B81" t="s">
        <v>33</v>
      </c>
      <c r="C81" s="3">
        <v>1</v>
      </c>
      <c r="D81" s="3">
        <v>14.06</v>
      </c>
      <c r="E81" s="3">
        <v>15</v>
      </c>
      <c r="F81" s="4">
        <f t="shared" si="7"/>
        <v>2.109</v>
      </c>
      <c r="G81" s="5">
        <f t="shared" si="6"/>
        <v>0.0010545</v>
      </c>
    </row>
    <row r="82" spans="2:7" ht="12.75">
      <c r="B82" t="s">
        <v>57</v>
      </c>
      <c r="C82" s="3">
        <v>210</v>
      </c>
      <c r="D82" s="3">
        <v>12.49</v>
      </c>
      <c r="E82" s="6">
        <v>11.3</v>
      </c>
      <c r="F82" s="4">
        <f t="shared" si="7"/>
        <v>296.3877</v>
      </c>
      <c r="G82" s="5">
        <f t="shared" si="6"/>
        <v>0.14819385</v>
      </c>
    </row>
    <row r="83" spans="2:7" ht="12.75">
      <c r="B83" t="s">
        <v>58</v>
      </c>
      <c r="C83" s="3">
        <v>185</v>
      </c>
      <c r="D83" s="3">
        <v>12.49</v>
      </c>
      <c r="E83" s="6">
        <v>11.3</v>
      </c>
      <c r="F83" s="4">
        <f t="shared" si="7"/>
        <v>261.10345</v>
      </c>
      <c r="G83" s="5">
        <f t="shared" si="6"/>
        <v>0.130551725</v>
      </c>
    </row>
    <row r="84" spans="3:7" ht="12.75">
      <c r="C84" s="3"/>
      <c r="D84" s="3"/>
      <c r="E84" s="10" t="s">
        <v>43</v>
      </c>
      <c r="F84" s="11">
        <f>SUM(F51:F83)</f>
        <v>3569.1550839999995</v>
      </c>
      <c r="G84" s="12">
        <f t="shared" si="6"/>
        <v>1.7845775419999999</v>
      </c>
    </row>
    <row r="85" spans="1:7" ht="12.75">
      <c r="A85" s="2" t="s">
        <v>12</v>
      </c>
      <c r="C85" s="3"/>
      <c r="D85" s="3"/>
      <c r="E85" s="3"/>
      <c r="F85" s="4"/>
      <c r="G85" s="5"/>
    </row>
    <row r="86" spans="1:7" ht="12.75">
      <c r="A86" s="2"/>
      <c r="B86" t="s">
        <v>33</v>
      </c>
      <c r="C86" s="3">
        <v>1</v>
      </c>
      <c r="D86" s="3">
        <v>14.06</v>
      </c>
      <c r="E86" s="3">
        <v>10</v>
      </c>
      <c r="F86" s="4">
        <f>D86*E86/100*C86</f>
        <v>1.406</v>
      </c>
      <c r="G86" s="5">
        <f>F86/2000</f>
        <v>0.000703</v>
      </c>
    </row>
    <row r="87" spans="1:7" ht="12.75">
      <c r="A87" s="2"/>
      <c r="C87" s="3"/>
      <c r="D87" s="3"/>
      <c r="E87" s="10" t="s">
        <v>43</v>
      </c>
      <c r="F87" s="11">
        <f>SUM(F86)</f>
        <v>1.406</v>
      </c>
      <c r="G87" s="12">
        <f>SUM(G86)</f>
        <v>0.000703</v>
      </c>
    </row>
    <row r="88" spans="1:7" ht="12.75">
      <c r="A88" s="2" t="s">
        <v>13</v>
      </c>
      <c r="C88" s="3"/>
      <c r="D88" s="3"/>
      <c r="E88" s="3"/>
      <c r="F88" s="4"/>
      <c r="G88" s="5"/>
    </row>
    <row r="89" spans="1:7" ht="12.75">
      <c r="A89" s="2"/>
      <c r="B89" t="s">
        <v>29</v>
      </c>
      <c r="C89" s="3">
        <v>34</v>
      </c>
      <c r="D89" s="3">
        <v>7.5</v>
      </c>
      <c r="E89" s="3">
        <v>5</v>
      </c>
      <c r="F89" s="4">
        <f>D89*E89/100*C89</f>
        <v>12.75</v>
      </c>
      <c r="G89" s="5">
        <f>F89/2000</f>
        <v>0.006375</v>
      </c>
    </row>
    <row r="90" spans="1:7" ht="12.75">
      <c r="A90" s="2"/>
      <c r="B90" t="s">
        <v>28</v>
      </c>
      <c r="C90" s="3">
        <v>3</v>
      </c>
      <c r="D90" s="3">
        <v>7.27</v>
      </c>
      <c r="E90" s="3">
        <v>1.3</v>
      </c>
      <c r="F90" s="4">
        <f>D90*E90/100*C90</f>
        <v>0.28353000000000006</v>
      </c>
      <c r="G90" s="5">
        <f>F90/2000</f>
        <v>0.00014176500000000002</v>
      </c>
    </row>
    <row r="91" spans="1:7" ht="12.75">
      <c r="A91" s="2"/>
      <c r="B91" t="s">
        <v>35</v>
      </c>
      <c r="C91" s="3">
        <v>18</v>
      </c>
      <c r="D91" s="3">
        <v>6.672</v>
      </c>
      <c r="E91" s="3">
        <v>5</v>
      </c>
      <c r="F91" s="4">
        <f>D91*E91/100*C91</f>
        <v>6.0048</v>
      </c>
      <c r="G91" s="5">
        <f>F91/2000</f>
        <v>0.0030024</v>
      </c>
    </row>
    <row r="92" spans="1:7" ht="12.75">
      <c r="A92" s="2"/>
      <c r="C92" s="3"/>
      <c r="D92" s="3"/>
      <c r="E92" s="10" t="s">
        <v>43</v>
      </c>
      <c r="F92" s="11">
        <f>SUM(F89:F91)</f>
        <v>19.038330000000002</v>
      </c>
      <c r="G92" s="11">
        <f>SUM(G89:G91)</f>
        <v>0.009519165</v>
      </c>
    </row>
    <row r="93" spans="1:7" ht="12.75">
      <c r="A93" s="2" t="s">
        <v>16</v>
      </c>
      <c r="C93" s="3"/>
      <c r="D93" s="3"/>
      <c r="E93" s="3"/>
      <c r="F93" s="4"/>
      <c r="G93" s="5"/>
    </row>
    <row r="94" spans="1:7" ht="12.75">
      <c r="A94" s="2"/>
      <c r="B94" t="s">
        <v>17</v>
      </c>
      <c r="C94" s="3">
        <v>3</v>
      </c>
      <c r="D94" s="3">
        <v>7.53</v>
      </c>
      <c r="E94" s="3">
        <v>49.5</v>
      </c>
      <c r="F94" s="4">
        <f aca="true" t="shared" si="8" ref="F94:F99">D94*E94/100*C94</f>
        <v>11.18205</v>
      </c>
      <c r="G94" s="5">
        <f aca="true" t="shared" si="9" ref="G94:G100">F94/2000</f>
        <v>0.005591025</v>
      </c>
    </row>
    <row r="95" spans="1:7" ht="12.75">
      <c r="A95" s="2"/>
      <c r="B95" t="s">
        <v>19</v>
      </c>
      <c r="C95" s="3">
        <v>12</v>
      </c>
      <c r="D95" s="3">
        <v>7.85</v>
      </c>
      <c r="E95" s="3">
        <v>97.6</v>
      </c>
      <c r="F95" s="4">
        <f t="shared" si="8"/>
        <v>91.9392</v>
      </c>
      <c r="G95" s="5">
        <f t="shared" si="9"/>
        <v>0.0459696</v>
      </c>
    </row>
    <row r="96" spans="1:7" ht="12.75">
      <c r="A96" s="2"/>
      <c r="B96" t="s">
        <v>34</v>
      </c>
      <c r="C96" s="3">
        <v>1</v>
      </c>
      <c r="D96" s="3">
        <v>7.45</v>
      </c>
      <c r="E96" s="3">
        <v>10</v>
      </c>
      <c r="F96" s="4">
        <f t="shared" si="8"/>
        <v>0.745</v>
      </c>
      <c r="G96" s="5">
        <f t="shared" si="9"/>
        <v>0.0003725</v>
      </c>
    </row>
    <row r="97" spans="1:7" ht="12.75">
      <c r="A97" s="2"/>
      <c r="B97" t="s">
        <v>50</v>
      </c>
      <c r="C97" s="3">
        <v>3</v>
      </c>
      <c r="D97" s="3">
        <v>9.35</v>
      </c>
      <c r="E97" s="3">
        <v>6.75</v>
      </c>
      <c r="F97" s="4">
        <f t="shared" si="8"/>
        <v>1.8933749999999998</v>
      </c>
      <c r="G97" s="5">
        <f t="shared" si="9"/>
        <v>0.0009466874999999999</v>
      </c>
    </row>
    <row r="98" spans="1:7" ht="12.75">
      <c r="A98" s="2"/>
      <c r="B98" t="s">
        <v>52</v>
      </c>
      <c r="C98" s="3">
        <v>11</v>
      </c>
      <c r="D98" s="3">
        <v>8.7</v>
      </c>
      <c r="E98" s="3">
        <v>4.38</v>
      </c>
      <c r="F98" s="4">
        <f t="shared" si="8"/>
        <v>4.19166</v>
      </c>
      <c r="G98" s="5">
        <f t="shared" si="9"/>
        <v>0.00209583</v>
      </c>
    </row>
    <row r="99" spans="1:7" ht="12.75">
      <c r="A99" s="2"/>
      <c r="B99" t="s">
        <v>54</v>
      </c>
      <c r="C99" s="3">
        <v>63</v>
      </c>
      <c r="D99" s="3">
        <v>10.3</v>
      </c>
      <c r="E99" s="3">
        <v>3.27</v>
      </c>
      <c r="F99" s="4">
        <f t="shared" si="8"/>
        <v>21.219030000000004</v>
      </c>
      <c r="G99" s="5">
        <f t="shared" si="9"/>
        <v>0.010609515000000002</v>
      </c>
    </row>
    <row r="100" spans="1:7" ht="12.75">
      <c r="A100" s="2"/>
      <c r="C100" s="3"/>
      <c r="D100" s="3"/>
      <c r="E100" s="10" t="s">
        <v>43</v>
      </c>
      <c r="F100" s="11">
        <f>SUM(F94:F99)</f>
        <v>131.17031500000002</v>
      </c>
      <c r="G100" s="12">
        <f t="shared" si="9"/>
        <v>0.0655851575</v>
      </c>
    </row>
    <row r="101" spans="1:7" ht="12.75">
      <c r="A101" s="2" t="s">
        <v>22</v>
      </c>
      <c r="C101" s="3"/>
      <c r="D101" s="3"/>
      <c r="E101" s="3"/>
      <c r="F101" s="4"/>
      <c r="G101" s="5"/>
    </row>
    <row r="102" spans="2:7" ht="12.75">
      <c r="B102" t="s">
        <v>21</v>
      </c>
      <c r="C102" s="3">
        <v>56</v>
      </c>
      <c r="D102" s="3">
        <v>7.16</v>
      </c>
      <c r="E102" s="3">
        <v>0.05</v>
      </c>
      <c r="F102" s="4">
        <f>D102*E102/100*C102</f>
        <v>0.20048000000000002</v>
      </c>
      <c r="G102" s="5">
        <f>F102/2000</f>
        <v>0.00010024000000000002</v>
      </c>
    </row>
    <row r="103" spans="3:7" ht="12.75">
      <c r="C103" s="3"/>
      <c r="D103" s="3"/>
      <c r="E103" s="10" t="s">
        <v>43</v>
      </c>
      <c r="F103" s="11">
        <f>SUM(F102)</f>
        <v>0.20048000000000002</v>
      </c>
      <c r="G103" s="12">
        <f>SUM(G102)</f>
        <v>0.00010024000000000002</v>
      </c>
    </row>
    <row r="104" spans="1:7" ht="12.75">
      <c r="A104" s="2" t="s">
        <v>49</v>
      </c>
      <c r="C104" s="3"/>
      <c r="D104" s="3"/>
      <c r="E104" s="13"/>
      <c r="F104" s="14"/>
      <c r="G104" s="15"/>
    </row>
    <row r="105" spans="2:7" ht="12.75">
      <c r="B105" t="s">
        <v>47</v>
      </c>
      <c r="C105" s="3">
        <v>24</v>
      </c>
      <c r="D105" s="3">
        <v>9.35</v>
      </c>
      <c r="E105" s="3">
        <v>0.2</v>
      </c>
      <c r="F105" s="4">
        <f>D105*E105/100*C105</f>
        <v>0.44880000000000003</v>
      </c>
      <c r="G105" s="5">
        <f>F105/2000</f>
        <v>0.0002244</v>
      </c>
    </row>
    <row r="106" spans="2:7" ht="12.75">
      <c r="B106" t="s">
        <v>48</v>
      </c>
      <c r="C106" s="3">
        <v>3.5</v>
      </c>
      <c r="D106" s="3">
        <v>9.63</v>
      </c>
      <c r="E106" s="3">
        <v>0.2</v>
      </c>
      <c r="F106" s="4">
        <f>D106*E106/100*C106</f>
        <v>0.06741000000000001</v>
      </c>
      <c r="G106" s="5">
        <f>F106/2000</f>
        <v>3.3705000000000003E-05</v>
      </c>
    </row>
    <row r="107" spans="5:7" ht="12.75">
      <c r="E107" s="10" t="s">
        <v>43</v>
      </c>
      <c r="F107" s="11">
        <f>SUM(F105:F106)</f>
        <v>0.5162100000000001</v>
      </c>
      <c r="G107" s="12">
        <f>SUM(G105:G106)</f>
        <v>0.000258105</v>
      </c>
    </row>
    <row r="108" spans="5:7" ht="12.75">
      <c r="E108" s="10"/>
      <c r="F108" s="11"/>
      <c r="G108" s="12"/>
    </row>
    <row r="109" spans="4:7" ht="12.75">
      <c r="D109" s="3"/>
      <c r="E109" s="10" t="s">
        <v>44</v>
      </c>
      <c r="F109" s="11">
        <f>SUM(F103+F100+F92+F87+F84+F49+F41+F33+F30)</f>
        <v>5414.3736558</v>
      </c>
      <c r="G109" s="11">
        <f>SUM(G103+G100+G92+G87+G84+G49+G41+G33+G30)</f>
        <v>2.7071868278999998</v>
      </c>
    </row>
    <row r="110" spans="3:7" ht="12.75">
      <c r="C110" s="3"/>
      <c r="D110" s="3"/>
      <c r="E110" s="10"/>
      <c r="F110" s="10" t="s">
        <v>45</v>
      </c>
      <c r="G110" s="12" t="s">
        <v>46</v>
      </c>
    </row>
  </sheetData>
  <printOptions/>
  <pageMargins left="0.75" right="0.75" top="1" bottom="1" header="0.5" footer="0.5"/>
  <pageSetup horizontalDpi="600" verticalDpi="600" orientation="landscape" r:id="rId1"/>
  <rowBreaks count="3" manualBreakCount="3">
    <brk id="33" max="255" man="1"/>
    <brk id="49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2009-01-30T19:15:55Z</cp:lastPrinted>
  <dcterms:created xsi:type="dcterms:W3CDTF">2009-01-21T19:31:05Z</dcterms:created>
  <dcterms:modified xsi:type="dcterms:W3CDTF">2009-01-30T19:24:39Z</dcterms:modified>
  <cp:category/>
  <cp:version/>
  <cp:contentType/>
  <cp:contentStatus/>
</cp:coreProperties>
</file>