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320" windowHeight="11955" activeTab="0"/>
  </bookViews>
  <sheets>
    <sheet name="Current Year Usage" sheetId="1" r:id="rId1"/>
    <sheet name="Previous Year Usage " sheetId="2" r:id="rId2"/>
    <sheet name="12-Month Rolling Usage" sheetId="3" r:id="rId3"/>
    <sheet name="Current Year Emissions" sheetId="4" r:id="rId4"/>
    <sheet name="12-Month Rolling Emissions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<sst xmlns="http://schemas.openxmlformats.org/spreadsheetml/2006/main" count="195" uniqueCount="41">
  <si>
    <t>MATERIAL USAGE AND EMISSIONS</t>
  </si>
  <si>
    <t>NAPLES DAILY NEWS</t>
  </si>
  <si>
    <t>NAPLES, FLORIDA</t>
  </si>
  <si>
    <t xml:space="preserve">January 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</si>
  <si>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</si>
  <si>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</si>
  <si>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</si>
  <si>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</si>
  <si>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</si>
  <si>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</si>
  <si>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</si>
  <si>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</si>
  <si>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</si>
  <si>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</si>
  <si>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</si>
  <si>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gallons</t>
  </si>
  <si>
    <t>Press Chemicals</t>
  </si>
  <si>
    <t>Inks</t>
  </si>
  <si>
    <t>pounds</t>
  </si>
  <si>
    <t>Material</t>
  </si>
  <si>
    <t>Usage Amount Units</t>
  </si>
  <si>
    <t>CURRENT YEAR USAGE</t>
  </si>
  <si>
    <t>Units</t>
  </si>
  <si>
    <t>Amount</t>
  </si>
  <si>
    <t>YEAR-TO-DATE USAGE</t>
  </si>
  <si>
    <t>Calendar Year:</t>
  </si>
  <si>
    <t>PREVIOUS YEAR USAGE</t>
  </si>
  <si>
    <t>12-MONTH ROLLING USAGE</t>
  </si>
  <si>
    <t>VOC Content</t>
  </si>
  <si>
    <t>wt%</t>
  </si>
  <si>
    <t>Total Month-by-Month Emissions (tons/month)</t>
  </si>
  <si>
    <t>MONTH-BY-MONTH EMISSIONS (LB/MONTH)</t>
  </si>
  <si>
    <t>12-MONTH ROLLING EMISSIONS (LB/MONTH)</t>
  </si>
  <si>
    <t>Total 12-Month Rolling Emissions (tons)</t>
  </si>
  <si>
    <t>NEWSFIN RC794</t>
  </si>
  <si>
    <t>Pacesetter 990N</t>
  </si>
  <si>
    <t>Rubpruf Black</t>
  </si>
  <si>
    <t>WIFAG AL PRO Yellow</t>
  </si>
  <si>
    <t>WIFAG SPECTRA HIGH S Red</t>
  </si>
  <si>
    <t>WIFAG SPECTRA HIGH S Blue</t>
  </si>
  <si>
    <t>Main Edition 49 Green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</si>
</sst>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"/>
    <numFmt numFmtId="166" formatCode="0.0"/>
    <numFmt numFmtId="167" formatCode="0.0%"/>
  </numFmts>
  <fonts count="19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24" borderId="16" xfId="0" applyFill="1" applyBorder="1" applyAlignment="1">
      <alignment/>
    </xf>
    <xf numFmtId="0" fontId="0" fillId="17" borderId="10" xfId="0" applyFill="1" applyBorder="1" applyAlignment="1">
      <alignment horizontal="center"/>
    </xf>
    <xf numFmtId="0" fontId="2" fillId="0" borderId="14" xfId="0" applyFont="1" applyBorder="1" applyAlignment="1">
      <alignment/>
    </xf>
    <xf numFmtId="0" fontId="1" fillId="25" borderId="17" xfId="0" applyFont="1" applyFill="1" applyBorder="1" applyAlignment="1">
      <alignment/>
    </xf>
    <xf numFmtId="0" fontId="1" fillId="25" borderId="18" xfId="0" applyFont="1" applyFill="1" applyBorder="1" applyAlignment="1">
      <alignment horizontal="center"/>
    </xf>
    <xf numFmtId="0" fontId="1" fillId="25" borderId="19" xfId="0" applyFont="1" applyFill="1" applyBorder="1" applyAlignment="1">
      <alignment horizontal="center"/>
    </xf>
    <xf numFmtId="0" fontId="2" fillId="0" borderId="20" xfId="0" applyFont="1" applyBorder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Border="1" applyAlignment="1">
      <alignment/>
    </xf>
    <xf numFmtId="10" fontId="0" fillId="17" borderId="10" xfId="0" applyNumberFormat="1" applyFill="1" applyBorder="1" applyAlignment="1">
      <alignment horizontal="center"/>
    </xf>
    <xf numFmtId="166" fontId="0" fillId="0" borderId="10" xfId="0" applyNumberFormat="1" applyBorder="1" applyAlignment="1">
      <alignment/>
    </xf>
    <xf numFmtId="166" fontId="0" fillId="0" borderId="13" xfId="0" applyNumberFormat="1" applyBorder="1" applyAlignment="1">
      <alignment/>
    </xf>
    <xf numFmtId="2" fontId="0" fillId="0" borderId="18" xfId="0" applyNumberFormat="1" applyBorder="1" applyAlignment="1">
      <alignment/>
    </xf>
    <xf numFmtId="2" fontId="0" fillId="0" borderId="19" xfId="0" applyNumberFormat="1" applyBorder="1" applyAlignment="1">
      <alignment/>
    </xf>
    <xf numFmtId="0" fontId="0" fillId="24" borderId="21" xfId="0" applyFill="1" applyBorder="1" applyAlignment="1">
      <alignment/>
    </xf>
    <xf numFmtId="0" fontId="0" fillId="17" borderId="22" xfId="0" applyFill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24" borderId="20" xfId="0" applyFill="1" applyBorder="1" applyAlignment="1">
      <alignment/>
    </xf>
    <xf numFmtId="0" fontId="0" fillId="24" borderId="10" xfId="0" applyFill="1" applyBorder="1" applyAlignment="1">
      <alignment/>
    </xf>
    <xf numFmtId="0" fontId="0" fillId="0" borderId="25" xfId="0" applyBorder="1" applyAlignment="1">
      <alignment/>
    </xf>
    <xf numFmtId="0" fontId="0" fillId="24" borderId="26" xfId="0" applyFill="1" applyBorder="1" applyAlignment="1">
      <alignment/>
    </xf>
    <xf numFmtId="0" fontId="0" fillId="0" borderId="27" xfId="0" applyBorder="1" applyAlignment="1">
      <alignment/>
    </xf>
    <xf numFmtId="166" fontId="0" fillId="0" borderId="27" xfId="0" applyNumberFormat="1" applyBorder="1" applyAlignment="1">
      <alignment/>
    </xf>
    <xf numFmtId="166" fontId="0" fillId="0" borderId="28" xfId="0" applyNumberFormat="1" applyBorder="1" applyAlignment="1">
      <alignment/>
    </xf>
    <xf numFmtId="0" fontId="0" fillId="0" borderId="28" xfId="0" applyBorder="1" applyAlignment="1">
      <alignment/>
    </xf>
    <xf numFmtId="166" fontId="0" fillId="0" borderId="15" xfId="0" applyNumberFormat="1" applyBorder="1" applyAlignment="1">
      <alignment/>
    </xf>
    <xf numFmtId="0" fontId="0" fillId="0" borderId="29" xfId="0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zoomScalePageLayoutView="0" workbookViewId="0" topLeftCell="A1">
      <selection activeCell="K26" sqref="K26"/>
    </sheetView>
  </sheetViews>
  <sheetFormatPr defaultColWidth="9.140625" defaultRowHeight="15"/>
  <cols>
    <col min="1" max="1" width="27.8515625" style="0" customWidth="1"/>
    <col min="2" max="2" width="21.7109375" style="0" customWidth="1"/>
    <col min="11" max="11" width="10.421875" style="0" customWidth="1"/>
    <col min="13" max="13" width="10.7109375" style="0" customWidth="1"/>
    <col min="14" max="14" width="10.28125" style="0" customWidth="1"/>
  </cols>
  <sheetData>
    <row r="1" ht="15">
      <c r="A1" s="1" t="s">
        <v>0</v>
      </c>
    </row>
    <row r="2" ht="15">
      <c r="A2" s="1" t="s">
        <v>1</v>
      </c>
    </row>
    <row r="3" ht="15">
      <c r="A3" s="1" t="s">
        <v>2</v>
      </c>
    </row>
    <row r="5" spans="1:2" ht="15">
      <c r="A5" s="17" t="s">
        <v>25</v>
      </c>
      <c r="B5" s="17">
        <v>2011</v>
      </c>
    </row>
    <row r="8" ht="15.75" thickBot="1">
      <c r="A8" s="2" t="s">
        <v>21</v>
      </c>
    </row>
    <row r="9" spans="1:14" ht="15.75" thickBot="1">
      <c r="A9" s="13" t="s">
        <v>19</v>
      </c>
      <c r="B9" s="14" t="s">
        <v>20</v>
      </c>
      <c r="C9" s="14" t="s">
        <v>3</v>
      </c>
      <c r="D9" s="14" t="s">
        <v>4</v>
      </c>
      <c r="E9" s="14" t="s">
        <v>5</v>
      </c>
      <c r="F9" s="14" t="s">
        <v>6</v>
      </c>
      <c r="G9" s="14" t="s">
        <v>7</v>
      </c>
      <c r="H9" s="14" t="s">
        <v>8</v>
      </c>
      <c r="I9" s="14" t="s">
        <v>9</v>
      </c>
      <c r="J9" s="14" t="s">
        <v>10</v>
      </c>
      <c r="K9" s="14" t="s">
        <v>11</v>
      </c>
      <c r="L9" s="14" t="s">
        <v>12</v>
      </c>
      <c r="M9" s="14" t="s">
        <v>13</v>
      </c>
      <c r="N9" s="15" t="s">
        <v>14</v>
      </c>
    </row>
    <row r="10" spans="1:14" ht="6.75" customHeight="1">
      <c r="A10" s="8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6"/>
    </row>
    <row r="11" spans="1:14" ht="15">
      <c r="A11" s="12" t="s">
        <v>16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6"/>
    </row>
    <row r="12" spans="1:14" ht="15">
      <c r="A12" s="10" t="s">
        <v>34</v>
      </c>
      <c r="B12" s="11" t="s">
        <v>15</v>
      </c>
      <c r="C12" s="3">
        <v>5</v>
      </c>
      <c r="D12" s="3">
        <v>5</v>
      </c>
      <c r="E12" s="3">
        <v>0</v>
      </c>
      <c r="F12" s="3">
        <v>5</v>
      </c>
      <c r="G12" s="3">
        <v>5</v>
      </c>
      <c r="H12" s="3">
        <v>5</v>
      </c>
      <c r="I12" s="3">
        <v>5</v>
      </c>
      <c r="J12" s="3">
        <v>5</v>
      </c>
      <c r="K12" s="3"/>
      <c r="L12" s="3"/>
      <c r="M12" s="3"/>
      <c r="N12" s="7"/>
    </row>
    <row r="13" spans="1:14" ht="15" customHeight="1">
      <c r="A13" s="24" t="s">
        <v>35</v>
      </c>
      <c r="B13" s="25" t="s">
        <v>15</v>
      </c>
      <c r="C13" s="26"/>
      <c r="D13" s="3"/>
      <c r="E13" s="3"/>
      <c r="F13" s="3"/>
      <c r="G13" s="3"/>
      <c r="H13" s="3"/>
      <c r="I13" s="3"/>
      <c r="J13" s="3"/>
      <c r="K13" s="3"/>
      <c r="L13" s="3"/>
      <c r="M13" s="3"/>
      <c r="N13" s="7"/>
    </row>
    <row r="14" spans="1:14" ht="4.5" customHeight="1">
      <c r="A14" s="8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6"/>
    </row>
    <row r="15" spans="1:14" ht="17.25" customHeight="1">
      <c r="A15" s="12" t="s">
        <v>17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6"/>
    </row>
    <row r="16" spans="1:14" ht="15">
      <c r="A16" s="10" t="s">
        <v>36</v>
      </c>
      <c r="B16" s="11" t="s">
        <v>18</v>
      </c>
      <c r="C16" s="3">
        <v>17334</v>
      </c>
      <c r="D16" s="3">
        <v>15763</v>
      </c>
      <c r="E16" s="3">
        <v>19418</v>
      </c>
      <c r="F16" s="3">
        <v>14094</v>
      </c>
      <c r="G16" s="3">
        <v>9525</v>
      </c>
      <c r="H16" s="3">
        <v>9488</v>
      </c>
      <c r="I16" s="3">
        <v>6287</v>
      </c>
      <c r="J16" s="3">
        <v>6374</v>
      </c>
      <c r="K16" s="3"/>
      <c r="L16" s="3"/>
      <c r="M16" s="3"/>
      <c r="N16" s="7"/>
    </row>
    <row r="17" spans="1:14" ht="15">
      <c r="A17" s="10" t="s">
        <v>37</v>
      </c>
      <c r="B17" s="11" t="s">
        <v>18</v>
      </c>
      <c r="C17" s="3">
        <v>4339</v>
      </c>
      <c r="D17" s="3">
        <v>5322</v>
      </c>
      <c r="E17" s="3">
        <v>4832</v>
      </c>
      <c r="F17" s="3">
        <v>5000</v>
      </c>
      <c r="G17" s="3">
        <v>3065</v>
      </c>
      <c r="H17" s="3">
        <v>2295</v>
      </c>
      <c r="I17" s="3">
        <v>2103</v>
      </c>
      <c r="J17" s="3">
        <v>2040</v>
      </c>
      <c r="K17" s="3"/>
      <c r="L17" s="3"/>
      <c r="M17" s="3"/>
      <c r="N17" s="7"/>
    </row>
    <row r="18" spans="1:14" ht="15">
      <c r="A18" s="10" t="s">
        <v>38</v>
      </c>
      <c r="B18" s="11" t="s">
        <v>18</v>
      </c>
      <c r="C18" s="3">
        <v>3854</v>
      </c>
      <c r="D18" s="3">
        <v>4597</v>
      </c>
      <c r="E18" s="3">
        <v>3913</v>
      </c>
      <c r="F18" s="3">
        <v>3969</v>
      </c>
      <c r="G18" s="3">
        <v>2574</v>
      </c>
      <c r="H18" s="3">
        <v>1883</v>
      </c>
      <c r="I18" s="3">
        <v>1796</v>
      </c>
      <c r="J18" s="3">
        <v>1740</v>
      </c>
      <c r="K18" s="3"/>
      <c r="L18" s="3"/>
      <c r="M18" s="3"/>
      <c r="N18" s="7"/>
    </row>
    <row r="19" spans="1:14" ht="15.75" thickBot="1">
      <c r="A19" s="29" t="s">
        <v>39</v>
      </c>
      <c r="B19" s="11" t="s">
        <v>18</v>
      </c>
      <c r="C19" s="3">
        <v>3281</v>
      </c>
      <c r="D19" s="3">
        <v>3726</v>
      </c>
      <c r="E19" s="3">
        <v>3194</v>
      </c>
      <c r="F19" s="3">
        <v>3344</v>
      </c>
      <c r="G19" s="3">
        <v>1989</v>
      </c>
      <c r="H19" s="3">
        <v>1568</v>
      </c>
      <c r="I19" s="3">
        <v>1460</v>
      </c>
      <c r="J19" s="3">
        <v>1351</v>
      </c>
      <c r="K19" s="4"/>
      <c r="L19" s="4"/>
      <c r="M19" s="3"/>
      <c r="N19" s="7"/>
    </row>
    <row r="20" spans="1:14" ht="15.75" thickBot="1">
      <c r="A20" s="28" t="s">
        <v>40</v>
      </c>
      <c r="B20" s="11" t="s">
        <v>18</v>
      </c>
      <c r="C20" s="30">
        <v>1559</v>
      </c>
      <c r="D20" s="4">
        <v>1470</v>
      </c>
      <c r="E20" s="4">
        <v>1470</v>
      </c>
      <c r="F20" s="4">
        <v>1470</v>
      </c>
      <c r="G20" s="4">
        <v>1292</v>
      </c>
      <c r="H20" s="4">
        <v>1069</v>
      </c>
      <c r="I20" s="4">
        <v>1024</v>
      </c>
      <c r="J20" s="4">
        <v>1025</v>
      </c>
      <c r="K20" s="4"/>
      <c r="L20" s="4"/>
      <c r="M20" s="4"/>
      <c r="N20" s="27"/>
    </row>
    <row r="23" spans="1:3" ht="15.75" thickBot="1">
      <c r="A23" s="16" t="s">
        <v>24</v>
      </c>
      <c r="B23" s="16"/>
      <c r="C23" s="16"/>
    </row>
    <row r="24" spans="1:3" ht="15.75" thickBot="1">
      <c r="A24" s="13" t="s">
        <v>19</v>
      </c>
      <c r="B24" s="14" t="s">
        <v>20</v>
      </c>
      <c r="C24" s="15" t="s">
        <v>23</v>
      </c>
    </row>
    <row r="25" spans="1:3" ht="15">
      <c r="A25" s="10" t="s">
        <v>34</v>
      </c>
      <c r="B25" s="11" t="s">
        <v>15</v>
      </c>
      <c r="C25" s="7">
        <f>SUM(C12:N12)</f>
        <v>35</v>
      </c>
    </row>
    <row r="26" spans="1:3" ht="15">
      <c r="A26" s="24" t="s">
        <v>35</v>
      </c>
      <c r="B26" s="11" t="s">
        <v>15</v>
      </c>
      <c r="C26" s="7">
        <f>SUM(C13:N13)</f>
        <v>0</v>
      </c>
    </row>
    <row r="27" spans="1:3" ht="15">
      <c r="A27" s="10" t="s">
        <v>36</v>
      </c>
      <c r="B27" s="11" t="s">
        <v>18</v>
      </c>
      <c r="C27" s="7">
        <f>SUM(C16:N16)</f>
        <v>98283</v>
      </c>
    </row>
    <row r="28" spans="1:3" ht="15">
      <c r="A28" s="10" t="s">
        <v>37</v>
      </c>
      <c r="B28" s="11" t="s">
        <v>18</v>
      </c>
      <c r="C28" s="7">
        <f>SUM(C17:N17)</f>
        <v>28996</v>
      </c>
    </row>
    <row r="29" spans="1:3" ht="15">
      <c r="A29" s="10" t="s">
        <v>38</v>
      </c>
      <c r="B29" s="11" t="s">
        <v>18</v>
      </c>
      <c r="C29" s="7">
        <f>SUM(C18:N18)</f>
        <v>24326</v>
      </c>
    </row>
    <row r="30" spans="1:3" ht="15">
      <c r="A30" s="29" t="s">
        <v>39</v>
      </c>
      <c r="B30" s="11" t="s">
        <v>18</v>
      </c>
      <c r="C30" s="7">
        <f>SUM(C19:N19)</f>
        <v>19913</v>
      </c>
    </row>
    <row r="31" spans="1:3" ht="15.75" thickBot="1">
      <c r="A31" s="28" t="s">
        <v>40</v>
      </c>
      <c r="B31" s="11" t="s">
        <v>18</v>
      </c>
      <c r="C31" s="9">
        <f>SUM(C20:N20)</f>
        <v>10379</v>
      </c>
    </row>
  </sheetData>
  <sheetProtection/>
  <printOptions/>
  <pageMargins left="0.7" right="0.7" top="0.75" bottom="0.75" header="0.3" footer="0.3"/>
  <pageSetup horizontalDpi="600" verticalDpi="600" orientation="landscape" paperSize="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3"/>
  <sheetViews>
    <sheetView zoomScalePageLayoutView="0" workbookViewId="0" topLeftCell="A1">
      <selection activeCell="B28" sqref="B28"/>
    </sheetView>
  </sheetViews>
  <sheetFormatPr defaultColWidth="9.140625" defaultRowHeight="15"/>
  <cols>
    <col min="1" max="1" width="26.421875" style="0" customWidth="1"/>
    <col min="2" max="2" width="21.7109375" style="0" customWidth="1"/>
    <col min="11" max="11" width="10.421875" style="0" customWidth="1"/>
    <col min="13" max="13" width="10.7109375" style="0" customWidth="1"/>
    <col min="14" max="14" width="10.28125" style="0" customWidth="1"/>
  </cols>
  <sheetData>
    <row r="1" ht="15">
      <c r="A1" s="1" t="s">
        <v>0</v>
      </c>
    </row>
    <row r="2" ht="15">
      <c r="A2" s="1" t="s">
        <v>1</v>
      </c>
    </row>
    <row r="3" ht="15">
      <c r="A3" s="1" t="s">
        <v>2</v>
      </c>
    </row>
    <row r="5" spans="1:2" ht="15">
      <c r="A5" s="17" t="s">
        <v>25</v>
      </c>
      <c r="B5" s="17">
        <f>'Current Year Usage'!B5-1</f>
        <v>2010</v>
      </c>
    </row>
    <row r="8" ht="15.75" thickBot="1">
      <c r="A8" s="2" t="s">
        <v>26</v>
      </c>
    </row>
    <row r="9" spans="1:14" ht="15.75" thickBot="1">
      <c r="A9" s="13" t="s">
        <v>19</v>
      </c>
      <c r="B9" s="14" t="s">
        <v>20</v>
      </c>
      <c r="C9" s="14" t="s">
        <v>3</v>
      </c>
      <c r="D9" s="14" t="s">
        <v>4</v>
      </c>
      <c r="E9" s="14" t="s">
        <v>5</v>
      </c>
      <c r="F9" s="14" t="s">
        <v>6</v>
      </c>
      <c r="G9" s="14" t="s">
        <v>7</v>
      </c>
      <c r="H9" s="14" t="s">
        <v>8</v>
      </c>
      <c r="I9" s="14" t="s">
        <v>9</v>
      </c>
      <c r="J9" s="14" t="s">
        <v>10</v>
      </c>
      <c r="K9" s="14" t="s">
        <v>11</v>
      </c>
      <c r="L9" s="14" t="s">
        <v>12</v>
      </c>
      <c r="M9" s="14" t="s">
        <v>13</v>
      </c>
      <c r="N9" s="15" t="s">
        <v>14</v>
      </c>
    </row>
    <row r="10" spans="1:14" ht="6.75" customHeight="1">
      <c r="A10" s="8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6"/>
    </row>
    <row r="11" spans="1:14" ht="15">
      <c r="A11" s="12" t="s">
        <v>16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6"/>
    </row>
    <row r="12" spans="1:14" ht="15">
      <c r="A12" s="10" t="s">
        <v>34</v>
      </c>
      <c r="B12" s="11" t="s">
        <v>15</v>
      </c>
      <c r="C12" s="3">
        <v>5</v>
      </c>
      <c r="D12" s="3">
        <v>0</v>
      </c>
      <c r="E12" s="3">
        <v>0</v>
      </c>
      <c r="F12" s="3">
        <v>0</v>
      </c>
      <c r="G12" s="3">
        <v>5</v>
      </c>
      <c r="H12" s="3">
        <v>0</v>
      </c>
      <c r="I12" s="3">
        <v>0</v>
      </c>
      <c r="J12" s="3">
        <v>0</v>
      </c>
      <c r="K12" s="3">
        <v>0</v>
      </c>
      <c r="L12" s="3">
        <v>5</v>
      </c>
      <c r="M12" s="3">
        <v>0</v>
      </c>
      <c r="N12" s="7">
        <v>0</v>
      </c>
    </row>
    <row r="13" spans="1:14" ht="15">
      <c r="A13" s="24" t="s">
        <v>35</v>
      </c>
      <c r="B13" s="25" t="s">
        <v>15</v>
      </c>
      <c r="C13" s="26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</row>
    <row r="14" spans="1:14" ht="6.75" customHeight="1">
      <c r="A14" s="8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6"/>
    </row>
    <row r="15" spans="1:14" ht="15">
      <c r="A15" s="12" t="s">
        <v>17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6"/>
    </row>
    <row r="16" spans="1:14" ht="15">
      <c r="A16" s="10" t="s">
        <v>36</v>
      </c>
      <c r="B16" s="11" t="s">
        <v>18</v>
      </c>
      <c r="C16" s="3">
        <v>18084</v>
      </c>
      <c r="D16" s="3">
        <v>19044</v>
      </c>
      <c r="E16" s="3">
        <v>19180</v>
      </c>
      <c r="F16" s="3">
        <v>13369</v>
      </c>
      <c r="G16" s="3">
        <v>7866</v>
      </c>
      <c r="H16" s="3">
        <v>8537</v>
      </c>
      <c r="I16" s="3">
        <v>6250</v>
      </c>
      <c r="J16" s="3">
        <v>5611</v>
      </c>
      <c r="K16" s="3">
        <v>6567</v>
      </c>
      <c r="L16" s="3">
        <v>8391</v>
      </c>
      <c r="M16" s="3">
        <v>12272</v>
      </c>
      <c r="N16" s="7">
        <v>12813</v>
      </c>
    </row>
    <row r="17" spans="1:14" ht="15">
      <c r="A17" s="10" t="s">
        <v>37</v>
      </c>
      <c r="B17" s="11" t="s">
        <v>18</v>
      </c>
      <c r="C17" s="3">
        <v>3233</v>
      </c>
      <c r="D17" s="3">
        <v>4205</v>
      </c>
      <c r="E17" s="3">
        <v>4487</v>
      </c>
      <c r="F17" s="3">
        <v>3477</v>
      </c>
      <c r="G17" s="3">
        <v>2125</v>
      </c>
      <c r="H17" s="3">
        <v>2491</v>
      </c>
      <c r="I17" s="3">
        <v>1962</v>
      </c>
      <c r="J17" s="3">
        <v>2343</v>
      </c>
      <c r="K17" s="3">
        <v>2086</v>
      </c>
      <c r="L17" s="3">
        <v>3648</v>
      </c>
      <c r="M17" s="3">
        <v>3441</v>
      </c>
      <c r="N17" s="7">
        <v>3154</v>
      </c>
    </row>
    <row r="18" spans="1:14" ht="15">
      <c r="A18" s="10" t="s">
        <v>38</v>
      </c>
      <c r="B18" s="11" t="s">
        <v>18</v>
      </c>
      <c r="C18" s="3">
        <v>3265</v>
      </c>
      <c r="D18" s="3">
        <v>3692</v>
      </c>
      <c r="E18" s="3">
        <v>4010</v>
      </c>
      <c r="F18" s="3">
        <v>2917</v>
      </c>
      <c r="G18" s="3">
        <v>1762</v>
      </c>
      <c r="H18" s="3">
        <v>2067</v>
      </c>
      <c r="I18" s="3">
        <v>1717</v>
      </c>
      <c r="J18" s="3">
        <v>2110</v>
      </c>
      <c r="K18" s="3">
        <v>1777</v>
      </c>
      <c r="L18" s="3">
        <v>2872</v>
      </c>
      <c r="M18" s="3">
        <v>2641</v>
      </c>
      <c r="N18" s="7">
        <v>3020</v>
      </c>
    </row>
    <row r="19" spans="1:14" ht="15.75" thickBot="1">
      <c r="A19" s="29" t="s">
        <v>39</v>
      </c>
      <c r="B19" s="11" t="s">
        <v>18</v>
      </c>
      <c r="C19" s="3">
        <v>3039</v>
      </c>
      <c r="D19" s="3">
        <v>5622</v>
      </c>
      <c r="E19" s="3">
        <v>3509</v>
      </c>
      <c r="F19" s="3">
        <v>2420</v>
      </c>
      <c r="G19" s="3">
        <v>1378</v>
      </c>
      <c r="H19" s="3">
        <v>1557</v>
      </c>
      <c r="I19" s="3">
        <v>1325</v>
      </c>
      <c r="J19" s="3">
        <v>1866</v>
      </c>
      <c r="K19" s="4">
        <v>1638</v>
      </c>
      <c r="L19" s="4">
        <v>2557</v>
      </c>
      <c r="M19" s="3">
        <v>2249</v>
      </c>
      <c r="N19" s="7">
        <v>2522</v>
      </c>
    </row>
    <row r="20" spans="1:14" ht="15.75" thickBot="1">
      <c r="A20" s="28" t="s">
        <v>40</v>
      </c>
      <c r="B20" s="11" t="s">
        <v>18</v>
      </c>
      <c r="C20" s="30">
        <v>220</v>
      </c>
      <c r="D20" s="4">
        <v>230</v>
      </c>
      <c r="E20" s="4">
        <v>260</v>
      </c>
      <c r="F20" s="30">
        <v>220</v>
      </c>
      <c r="G20" s="4">
        <v>200</v>
      </c>
      <c r="H20" s="4">
        <v>200</v>
      </c>
      <c r="I20" s="4">
        <v>200</v>
      </c>
      <c r="J20" s="4">
        <v>200</v>
      </c>
      <c r="K20" s="4">
        <v>180</v>
      </c>
      <c r="L20" s="4">
        <v>200</v>
      </c>
      <c r="M20" s="4">
        <v>200</v>
      </c>
      <c r="N20" s="27">
        <v>200</v>
      </c>
    </row>
    <row r="23" spans="1:3" ht="15">
      <c r="A23" s="18"/>
      <c r="B23" s="18"/>
      <c r="C23" s="18"/>
    </row>
  </sheetData>
  <sheetProtection/>
  <printOptions/>
  <pageMargins left="0.7" right="0.7" top="0.75" bottom="0.75" header="0.3" footer="0.3"/>
  <pageSetup horizontalDpi="600" verticalDpi="600" orientation="landscape" paperSize="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3"/>
  <sheetViews>
    <sheetView zoomScalePageLayoutView="0" workbookViewId="0" topLeftCell="A1">
      <selection activeCell="B25" sqref="B25"/>
    </sheetView>
  </sheetViews>
  <sheetFormatPr defaultColWidth="9.140625" defaultRowHeight="15"/>
  <cols>
    <col min="1" max="1" width="28.7109375" style="0" customWidth="1"/>
    <col min="2" max="2" width="21.7109375" style="0" customWidth="1"/>
    <col min="11" max="11" width="10.421875" style="0" customWidth="1"/>
    <col min="13" max="13" width="10.7109375" style="0" customWidth="1"/>
    <col min="14" max="14" width="10.28125" style="0" customWidth="1"/>
  </cols>
  <sheetData>
    <row r="1" ht="15">
      <c r="A1" s="1" t="s">
        <v>0</v>
      </c>
    </row>
    <row r="2" ht="15">
      <c r="A2" s="1" t="s">
        <v>1</v>
      </c>
    </row>
    <row r="3" ht="15">
      <c r="A3" s="1" t="s">
        <v>2</v>
      </c>
    </row>
    <row r="5" spans="1:2" ht="15">
      <c r="A5" s="17"/>
      <c r="B5" s="17"/>
    </row>
    <row r="8" ht="15.75" thickBot="1">
      <c r="A8" s="2" t="s">
        <v>27</v>
      </c>
    </row>
    <row r="9" spans="1:14" ht="15.75" thickBot="1">
      <c r="A9" s="13" t="s">
        <v>19</v>
      </c>
      <c r="B9" s="14" t="s">
        <v>20</v>
      </c>
      <c r="C9" s="14" t="s">
        <v>3</v>
      </c>
      <c r="D9" s="14" t="s">
        <v>4</v>
      </c>
      <c r="E9" s="14" t="s">
        <v>5</v>
      </c>
      <c r="F9" s="14" t="s">
        <v>6</v>
      </c>
      <c r="G9" s="14" t="s">
        <v>7</v>
      </c>
      <c r="H9" s="14" t="s">
        <v>8</v>
      </c>
      <c r="I9" s="14" t="s">
        <v>9</v>
      </c>
      <c r="J9" s="14" t="s">
        <v>10</v>
      </c>
      <c r="K9" s="14" t="s">
        <v>11</v>
      </c>
      <c r="L9" s="14" t="s">
        <v>12</v>
      </c>
      <c r="M9" s="14" t="s">
        <v>13</v>
      </c>
      <c r="N9" s="15" t="s">
        <v>14</v>
      </c>
    </row>
    <row r="10" spans="1:14" ht="6.75" customHeight="1">
      <c r="A10" s="8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6"/>
    </row>
    <row r="11" spans="1:14" ht="15">
      <c r="A11" s="12" t="s">
        <v>16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6"/>
    </row>
    <row r="12" spans="1:14" ht="15">
      <c r="A12" s="10" t="s">
        <v>34</v>
      </c>
      <c r="B12" s="11" t="s">
        <v>15</v>
      </c>
      <c r="C12" s="3">
        <f>IF('Current Year Usage'!C12="","",(SUM('Previous Year Usage '!D12:$N12)+SUM('Current Year Usage'!$C12:C12)))</f>
        <v>15</v>
      </c>
      <c r="D12" s="3">
        <f>IF('Current Year Usage'!D12="","",(SUM('Previous Year Usage '!E12:$N12)+SUM('Current Year Usage'!$C12:D12)))</f>
        <v>20</v>
      </c>
      <c r="E12" s="3">
        <f>IF('Current Year Usage'!E12="","",(SUM('Previous Year Usage '!F12:$N12)+SUM('Current Year Usage'!$C12:E12)))</f>
        <v>20</v>
      </c>
      <c r="F12" s="3">
        <f>IF('Current Year Usage'!F12="","",(SUM('Previous Year Usage '!G12:$N12)+SUM('Current Year Usage'!$C12:F12)))</f>
        <v>25</v>
      </c>
      <c r="G12" s="3">
        <f>IF('Current Year Usage'!G12="","",(SUM('Previous Year Usage '!H12:$N12)+SUM('Current Year Usage'!$C12:G12)))</f>
        <v>25</v>
      </c>
      <c r="H12" s="3">
        <f>IF('Current Year Usage'!H12="","",(SUM('Previous Year Usage '!I12:$N12)+SUM('Current Year Usage'!$C12:H12)))</f>
        <v>30</v>
      </c>
      <c r="I12" s="3">
        <f>IF('Current Year Usage'!I12="","",(SUM('Previous Year Usage '!J12:$N12)+SUM('Current Year Usage'!$C12:I12)))</f>
        <v>35</v>
      </c>
      <c r="J12" s="3">
        <f>IF('Current Year Usage'!J12="","",(SUM('Previous Year Usage '!K12:$N12)+SUM('Current Year Usage'!$C12:J12)))</f>
        <v>40</v>
      </c>
      <c r="K12" s="3">
        <f>IF('Current Year Usage'!K12="","",(SUM('Previous Year Usage '!L12:$N12)+SUM('Current Year Usage'!$C12:K12)))</f>
      </c>
      <c r="L12" s="3">
        <f>IF('Current Year Usage'!L12="","",(SUM('Previous Year Usage '!M12:$N12)+SUM('Current Year Usage'!$C12:L12)))</f>
      </c>
      <c r="M12" s="3">
        <f>IF('Current Year Usage'!M12="","",(SUM('Previous Year Usage '!N12:$N12)+SUM('Current Year Usage'!$C12:M12)))</f>
      </c>
      <c r="N12" s="7">
        <f>IF('Current Year Usage'!N12="","",(SUM('Current Year Usage'!C12:N12)))</f>
      </c>
    </row>
    <row r="13" spans="1:14" ht="15">
      <c r="A13" s="24" t="s">
        <v>35</v>
      </c>
      <c r="B13" s="25" t="s">
        <v>15</v>
      </c>
      <c r="C13" s="3">
        <f>IF('Current Year Usage'!C13="","",(SUM('Previous Year Usage '!D13:$N13)+SUM('Current Year Usage'!$C13:C13)))</f>
      </c>
      <c r="D13" s="3">
        <f>IF('Current Year Usage'!D13="","",(SUM('Previous Year Usage '!E13:$N13)+SUM('Current Year Usage'!$C13:D13)))</f>
      </c>
      <c r="E13" s="3">
        <f>IF('Current Year Usage'!E13="","",(SUM('Previous Year Usage '!F13:$N13)+SUM('Current Year Usage'!$C13:E13)))</f>
      </c>
      <c r="F13" s="3">
        <f>IF('Current Year Usage'!F13="","",(SUM('Previous Year Usage '!G13:$N13)+SUM('Current Year Usage'!$C13:F13)))</f>
      </c>
      <c r="G13" s="3">
        <f>IF('Current Year Usage'!G13="","",(SUM('Previous Year Usage '!H13:$N13)+SUM('Current Year Usage'!$C13:G13)))</f>
      </c>
      <c r="H13" s="3">
        <f>IF('Current Year Usage'!H13="","",(SUM('Previous Year Usage '!I13:$N13)+SUM('Current Year Usage'!$C13:H13)))</f>
      </c>
      <c r="I13" s="3">
        <f>IF('Current Year Usage'!I13="","",(SUM('Previous Year Usage '!J13:$N13)+SUM('Current Year Usage'!$C13:I13)))</f>
      </c>
      <c r="J13" s="3">
        <f>IF('Current Year Usage'!J13="","",(SUM('Previous Year Usage '!K13:$N13)+SUM('Current Year Usage'!$C13:J13)))</f>
      </c>
      <c r="K13" s="3">
        <f>IF('Current Year Usage'!K13="","",(SUM('Previous Year Usage '!L13:$N13)+SUM('Current Year Usage'!$C13:K13)))</f>
      </c>
      <c r="L13" s="3">
        <f>IF('Current Year Usage'!L13="","",(SUM('Previous Year Usage '!M13:$N13)+SUM('Current Year Usage'!$C13:L13)))</f>
      </c>
      <c r="M13" s="3">
        <f>IF('Current Year Usage'!M13="","",(SUM('Previous Year Usage '!N13:$N13)+SUM('Current Year Usage'!$C13:M13)))</f>
      </c>
      <c r="N13" s="7">
        <f>IF('Current Year Usage'!N13="","",(SUM('Current Year Usage'!C13:N13)))</f>
      </c>
    </row>
    <row r="14" spans="1:14" ht="6.75" customHeight="1">
      <c r="A14" s="8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6"/>
    </row>
    <row r="15" spans="1:14" ht="15">
      <c r="A15" s="12" t="s">
        <v>17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6"/>
    </row>
    <row r="16" spans="1:14" ht="15">
      <c r="A16" s="10" t="s">
        <v>36</v>
      </c>
      <c r="B16" s="11" t="s">
        <v>18</v>
      </c>
      <c r="C16" s="3">
        <f>IF('Current Year Usage'!C16="","",(SUM('Previous Year Usage '!D16:$N16)+SUM('Current Year Usage'!$C16:C16)))</f>
        <v>137234</v>
      </c>
      <c r="D16" s="3">
        <f>IF('Current Year Usage'!D16="","",(SUM('Previous Year Usage '!E16:$N16)+SUM('Current Year Usage'!$C16:D16)))</f>
        <v>133953</v>
      </c>
      <c r="E16" s="3">
        <f>IF('Current Year Usage'!E16="","",(SUM('Previous Year Usage '!F16:$N16)+SUM('Current Year Usage'!$C16:E16)))</f>
        <v>134191</v>
      </c>
      <c r="F16" s="3">
        <f>IF('Current Year Usage'!F16="","",(SUM('Previous Year Usage '!G16:$N16)+SUM('Current Year Usage'!$C16:F16)))</f>
        <v>134916</v>
      </c>
      <c r="G16" s="3">
        <f>IF('Current Year Usage'!G16="","",(SUM('Previous Year Usage '!H16:$N16)+SUM('Current Year Usage'!$C16:G16)))</f>
        <v>136575</v>
      </c>
      <c r="H16" s="3">
        <f>IF('Current Year Usage'!H16="","",(SUM('Previous Year Usage '!I16:$N16)+SUM('Current Year Usage'!$C16:H16)))</f>
        <v>137526</v>
      </c>
      <c r="I16" s="3">
        <f>IF('Current Year Usage'!I16="","",(SUM('Previous Year Usage '!J16:$N16)+SUM('Current Year Usage'!$C16:I16)))</f>
        <v>137563</v>
      </c>
      <c r="J16" s="3">
        <f>IF('Current Year Usage'!J16="","",(SUM('Previous Year Usage '!K16:$N16)+SUM('Current Year Usage'!$C16:J16)))</f>
        <v>138326</v>
      </c>
      <c r="K16" s="3">
        <f>IF('Current Year Usage'!K16="","",(SUM('Previous Year Usage '!L16:$N16)+SUM('Current Year Usage'!$C16:K16)))</f>
      </c>
      <c r="L16" s="3">
        <f>IF('Current Year Usage'!L16="","",(SUM('Previous Year Usage '!M16:$N16)+SUM('Current Year Usage'!$C16:L16)))</f>
      </c>
      <c r="M16" s="3">
        <f>IF('Current Year Usage'!M16="","",(SUM('Previous Year Usage '!N16:$N16)+SUM('Current Year Usage'!$C16:M16)))</f>
      </c>
      <c r="N16" s="7">
        <f>IF('Current Year Usage'!N16="","",(SUM('Current Year Usage'!C16:N16)))</f>
      </c>
    </row>
    <row r="17" spans="1:14" ht="15">
      <c r="A17" s="10" t="s">
        <v>37</v>
      </c>
      <c r="B17" s="11" t="s">
        <v>18</v>
      </c>
      <c r="C17" s="3">
        <f>IF('Current Year Usage'!C17="","",(SUM('Previous Year Usage '!D17:$N17)+SUM('Current Year Usage'!$C17:C17)))</f>
        <v>37758</v>
      </c>
      <c r="D17" s="3">
        <f>IF('Current Year Usage'!D17="","",(SUM('Previous Year Usage '!E17:$N17)+SUM('Current Year Usage'!$C17:D17)))</f>
        <v>38875</v>
      </c>
      <c r="E17" s="3">
        <f>IF('Current Year Usage'!E17="","",(SUM('Previous Year Usage '!F17:$N17)+SUM('Current Year Usage'!$C17:E17)))</f>
        <v>39220</v>
      </c>
      <c r="F17" s="3">
        <f>IF('Current Year Usage'!F17="","",(SUM('Previous Year Usage '!G17:$N17)+SUM('Current Year Usage'!$C17:F17)))</f>
        <v>40743</v>
      </c>
      <c r="G17" s="3">
        <f>IF('Current Year Usage'!G17="","",(SUM('Previous Year Usage '!H17:$N17)+SUM('Current Year Usage'!$C17:G17)))</f>
        <v>41683</v>
      </c>
      <c r="H17" s="3">
        <f>IF('Current Year Usage'!H17="","",(SUM('Previous Year Usage '!I17:$N17)+SUM('Current Year Usage'!$C17:H17)))</f>
        <v>41487</v>
      </c>
      <c r="I17" s="3">
        <f>IF('Current Year Usage'!I17="","",(SUM('Previous Year Usage '!J17:$N17)+SUM('Current Year Usage'!$C17:I17)))</f>
        <v>41628</v>
      </c>
      <c r="J17" s="3">
        <f>IF('Current Year Usage'!J17="","",(SUM('Previous Year Usage '!K17:$N17)+SUM('Current Year Usage'!$C17:J17)))</f>
        <v>41325</v>
      </c>
      <c r="K17" s="3">
        <f>IF('Current Year Usage'!K17="","",(SUM('Previous Year Usage '!L17:$N17)+SUM('Current Year Usage'!$C17:K17)))</f>
      </c>
      <c r="L17" s="3">
        <f>IF('Current Year Usage'!L17="","",(SUM('Previous Year Usage '!M17:$N17)+SUM('Current Year Usage'!$C17:L17)))</f>
      </c>
      <c r="M17" s="3">
        <f>IF('Current Year Usage'!M17="","",(SUM('Previous Year Usage '!N17:$N17)+SUM('Current Year Usage'!$C17:M17)))</f>
      </c>
      <c r="N17" s="7">
        <f>IF('Current Year Usage'!N17="","",(SUM('Current Year Usage'!C17:N17)))</f>
      </c>
    </row>
    <row r="18" spans="1:14" ht="15">
      <c r="A18" s="10" t="s">
        <v>38</v>
      </c>
      <c r="B18" s="11" t="s">
        <v>18</v>
      </c>
      <c r="C18" s="3">
        <f>IF('Current Year Usage'!C18="","",(SUM('Previous Year Usage '!D18:$N18)+SUM('Current Year Usage'!$C18:C18)))</f>
        <v>32439</v>
      </c>
      <c r="D18" s="3">
        <f>IF('Current Year Usage'!D18="","",(SUM('Previous Year Usage '!E18:$N18)+SUM('Current Year Usage'!$C18:D18)))</f>
        <v>33344</v>
      </c>
      <c r="E18" s="3">
        <f>IF('Current Year Usage'!E18="","",(SUM('Previous Year Usage '!F18:$N18)+SUM('Current Year Usage'!$C18:E18)))</f>
        <v>33247</v>
      </c>
      <c r="F18" s="3">
        <f>IF('Current Year Usage'!F18="","",(SUM('Previous Year Usage '!G18:$N18)+SUM('Current Year Usage'!$C18:F18)))</f>
        <v>34299</v>
      </c>
      <c r="G18" s="3">
        <f>IF('Current Year Usage'!G18="","",(SUM('Previous Year Usage '!H18:$N18)+SUM('Current Year Usage'!$C18:G18)))</f>
        <v>35111</v>
      </c>
      <c r="H18" s="3">
        <f>IF('Current Year Usage'!H18="","",(SUM('Previous Year Usage '!I18:$N18)+SUM('Current Year Usage'!$C18:H18)))</f>
        <v>34927</v>
      </c>
      <c r="I18" s="3">
        <f>IF('Current Year Usage'!I18="","",(SUM('Previous Year Usage '!J18:$N18)+SUM('Current Year Usage'!$C18:I18)))</f>
        <v>35006</v>
      </c>
      <c r="J18" s="3">
        <f>IF('Current Year Usage'!J18="","",(SUM('Previous Year Usage '!K18:$N18)+SUM('Current Year Usage'!$C18:J18)))</f>
        <v>34636</v>
      </c>
      <c r="K18" s="3">
        <f>IF('Current Year Usage'!K18="","",(SUM('Previous Year Usage '!L18:$N18)+SUM('Current Year Usage'!$C18:K18)))</f>
      </c>
      <c r="L18" s="3">
        <f>IF('Current Year Usage'!L18="","",(SUM('Previous Year Usage '!M18:$N18)+SUM('Current Year Usage'!$C18:L18)))</f>
      </c>
      <c r="M18" s="3">
        <f>IF('Current Year Usage'!M18="","",(SUM('Previous Year Usage '!N18:$N18)+SUM('Current Year Usage'!$C18:M18)))</f>
      </c>
      <c r="N18" s="7">
        <f>IF('Current Year Usage'!N18="","",(SUM('Current Year Usage'!C18:N18)))</f>
      </c>
    </row>
    <row r="19" spans="1:14" ht="15">
      <c r="A19" s="29" t="s">
        <v>39</v>
      </c>
      <c r="B19" s="11" t="s">
        <v>18</v>
      </c>
      <c r="C19" s="3">
        <f>IF('Current Year Usage'!C19="","",(SUM('Previous Year Usage '!D19:$N19)+SUM('Current Year Usage'!$C19:C19)))</f>
        <v>29924</v>
      </c>
      <c r="D19" s="3">
        <f>IF('Current Year Usage'!D19="","",(SUM('Previous Year Usage '!E19:$N19)+SUM('Current Year Usage'!$C19:D19)))</f>
        <v>28028</v>
      </c>
      <c r="E19" s="3">
        <f>IF('Current Year Usage'!E19="","",(SUM('Previous Year Usage '!F19:$N19)+SUM('Current Year Usage'!$C19:E19)))</f>
        <v>27713</v>
      </c>
      <c r="F19" s="3">
        <f>IF('Current Year Usage'!F19="","",(SUM('Previous Year Usage '!G19:$N19)+SUM('Current Year Usage'!$C19:F19)))</f>
        <v>28637</v>
      </c>
      <c r="G19" s="3">
        <f>IF('Current Year Usage'!G19="","",(SUM('Previous Year Usage '!H19:$N19)+SUM('Current Year Usage'!$C19:G19)))</f>
        <v>29248</v>
      </c>
      <c r="H19" s="3">
        <f>IF('Current Year Usage'!H19="","",(SUM('Previous Year Usage '!I19:$N19)+SUM('Current Year Usage'!$C19:H19)))</f>
        <v>29259</v>
      </c>
      <c r="I19" s="3">
        <f>IF('Current Year Usage'!I19="","",(SUM('Previous Year Usage '!J19:$N19)+SUM('Current Year Usage'!$C19:I19)))</f>
        <v>29394</v>
      </c>
      <c r="J19" s="3">
        <f>IF('Current Year Usage'!J19="","",(SUM('Previous Year Usage '!K19:$N19)+SUM('Current Year Usage'!$C19:J19)))</f>
        <v>28879</v>
      </c>
      <c r="K19" s="3">
        <f>IF('Current Year Usage'!K19="","",(SUM('Previous Year Usage '!L19:$N19)+SUM('Current Year Usage'!$C19:K19)))</f>
      </c>
      <c r="L19" s="3">
        <f>IF('Current Year Usage'!L19="","",(SUM('Previous Year Usage '!M19:$N19)+SUM('Current Year Usage'!$C19:L19)))</f>
      </c>
      <c r="M19" s="3">
        <f>IF('Current Year Usage'!M19="","",(SUM('Previous Year Usage '!N19:$N19)+SUM('Current Year Usage'!$C19:M19)))</f>
      </c>
      <c r="N19" s="7">
        <f>IF('Current Year Usage'!N19="","",(SUM('Current Year Usage'!C19:N19)))</f>
      </c>
    </row>
    <row r="20" spans="1:14" ht="15.75" thickBot="1">
      <c r="A20" s="31" t="s">
        <v>40</v>
      </c>
      <c r="B20" s="11" t="s">
        <v>18</v>
      </c>
      <c r="C20" s="4">
        <f>IF('Current Year Usage'!C20="","",(SUM('Previous Year Usage '!D20:$N20)+SUM('Current Year Usage'!$C20:C20)))</f>
        <v>3849</v>
      </c>
      <c r="D20" s="4">
        <f>IF('Current Year Usage'!D20="","",(SUM('Previous Year Usage '!E20:$N20)+SUM('Current Year Usage'!$C20:D20)))</f>
        <v>5089</v>
      </c>
      <c r="E20" s="4">
        <f>IF('Current Year Usage'!E20="","",(SUM('Previous Year Usage '!F20:$N20)+SUM('Current Year Usage'!$C20:E20)))</f>
        <v>6299</v>
      </c>
      <c r="F20" s="4">
        <f>IF('Current Year Usage'!F20="","",(SUM('Previous Year Usage '!G20:$N20)+SUM('Current Year Usage'!$C20:F20)))</f>
        <v>7549</v>
      </c>
      <c r="G20" s="4">
        <f>IF('Current Year Usage'!G20="","",(SUM('Previous Year Usage '!H20:$N20)+SUM('Current Year Usage'!$C20:G20)))</f>
        <v>8641</v>
      </c>
      <c r="H20" s="4">
        <f>IF('Current Year Usage'!H20="","",(SUM('Previous Year Usage '!I20:$N20)+SUM('Current Year Usage'!$C20:H20)))</f>
        <v>9510</v>
      </c>
      <c r="I20" s="4">
        <f>IF('Current Year Usage'!I20="","",(SUM('Previous Year Usage '!J20:$N20)+SUM('Current Year Usage'!$C20:I20)))</f>
        <v>10334</v>
      </c>
      <c r="J20" s="4">
        <f>IF('Current Year Usage'!J20="","",(SUM('Previous Year Usage '!K20:$N20)+SUM('Current Year Usage'!$C20:J20)))</f>
        <v>11159</v>
      </c>
      <c r="K20" s="4">
        <f>IF('Current Year Usage'!K20="","",(SUM('Previous Year Usage '!L20:$N20)+SUM('Current Year Usage'!$C20:K20)))</f>
      </c>
      <c r="L20" s="4">
        <f>IF('Current Year Usage'!L20="","",(SUM('Previous Year Usage '!M20:$N20)+SUM('Current Year Usage'!$C20:L20)))</f>
      </c>
      <c r="M20" s="4">
        <f>IF('Current Year Usage'!M20="","",(SUM('Previous Year Usage '!N20:$N20)+SUM('Current Year Usage'!$C20:M20)))</f>
      </c>
      <c r="N20" s="9">
        <f>IF('Current Year Usage'!N20="","",(SUM('Previous Year Usage '!$N20:O20)+SUM('Current Year Usage'!$C20:N20)))</f>
      </c>
    </row>
    <row r="23" spans="1:3" ht="15">
      <c r="A23" s="18"/>
      <c r="B23" s="18"/>
      <c r="C23" s="18"/>
    </row>
  </sheetData>
  <sheetProtection/>
  <printOptions/>
  <pageMargins left="0.7" right="0.7" top="0.75" bottom="0.75" header="0.3" footer="0.3"/>
  <pageSetup horizontalDpi="600" verticalDpi="600" orientation="landscape" paperSize="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1"/>
  <sheetViews>
    <sheetView zoomScalePageLayoutView="0" workbookViewId="0" topLeftCell="A1">
      <selection activeCell="D20" sqref="D20"/>
    </sheetView>
  </sheetViews>
  <sheetFormatPr defaultColWidth="9.140625" defaultRowHeight="15"/>
  <cols>
    <col min="1" max="1" width="30.00390625" style="0" customWidth="1"/>
    <col min="2" max="3" width="21.7109375" style="0" customWidth="1"/>
    <col min="12" max="12" width="10.421875" style="0" customWidth="1"/>
    <col min="14" max="14" width="10.7109375" style="0" customWidth="1"/>
    <col min="15" max="15" width="10.28125" style="0" customWidth="1"/>
  </cols>
  <sheetData>
    <row r="1" ht="15">
      <c r="A1" s="1" t="s">
        <v>0</v>
      </c>
    </row>
    <row r="2" ht="15">
      <c r="A2" s="1" t="s">
        <v>1</v>
      </c>
    </row>
    <row r="3" ht="15">
      <c r="A3" s="1" t="s">
        <v>2</v>
      </c>
    </row>
    <row r="5" spans="1:3" ht="15">
      <c r="A5" s="17" t="s">
        <v>25</v>
      </c>
      <c r="B5" s="17">
        <f>'Current Year Usage'!B5</f>
        <v>2011</v>
      </c>
      <c r="C5" s="17"/>
    </row>
    <row r="8" ht="15.75" thickBot="1">
      <c r="A8" s="2" t="s">
        <v>31</v>
      </c>
    </row>
    <row r="9" spans="1:15" ht="15.75" thickBot="1">
      <c r="A9" s="13" t="s">
        <v>19</v>
      </c>
      <c r="B9" s="14" t="s">
        <v>28</v>
      </c>
      <c r="C9" s="14" t="s">
        <v>22</v>
      </c>
      <c r="D9" s="14" t="s">
        <v>3</v>
      </c>
      <c r="E9" s="14" t="s">
        <v>4</v>
      </c>
      <c r="F9" s="14" t="s">
        <v>5</v>
      </c>
      <c r="G9" s="14" t="s">
        <v>6</v>
      </c>
      <c r="H9" s="14" t="s">
        <v>7</v>
      </c>
      <c r="I9" s="14" t="s">
        <v>8</v>
      </c>
      <c r="J9" s="14" t="s">
        <v>9</v>
      </c>
      <c r="K9" s="14" t="s">
        <v>10</v>
      </c>
      <c r="L9" s="14" t="s">
        <v>11</v>
      </c>
      <c r="M9" s="14" t="s">
        <v>12</v>
      </c>
      <c r="N9" s="14" t="s">
        <v>13</v>
      </c>
      <c r="O9" s="15" t="s">
        <v>14</v>
      </c>
    </row>
    <row r="10" spans="1:15" ht="6.75" customHeight="1">
      <c r="A10" s="8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6"/>
    </row>
    <row r="11" spans="1:15" ht="15">
      <c r="A11" s="12" t="s">
        <v>16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6"/>
    </row>
    <row r="12" spans="1:15" ht="15">
      <c r="A12" s="10" t="s">
        <v>34</v>
      </c>
      <c r="B12" s="19">
        <v>0.009</v>
      </c>
      <c r="C12" s="11" t="s">
        <v>29</v>
      </c>
      <c r="D12" s="20">
        <f>IF('Current Year Usage'!C12="",0,('Current Year Usage'!C12*1.069*8.34*'Current Year Emissions'!$B$12))</f>
        <v>0.40119569999999993</v>
      </c>
      <c r="E12" s="20">
        <f>IF('Current Year Usage'!D12="",0,('Current Year Usage'!D12*1.069*8.34*'Current Year Emissions'!$B$12))</f>
        <v>0.40119569999999993</v>
      </c>
      <c r="F12" s="20">
        <f>IF('Current Year Usage'!E12="",0,('Current Year Usage'!E12*1.069*8.34*'Current Year Emissions'!$B$12))</f>
        <v>0</v>
      </c>
      <c r="G12" s="20">
        <f>IF('Current Year Usage'!F12="",0,('Current Year Usage'!F12*1.069*8.34*'Current Year Emissions'!$B$12))</f>
        <v>0.40119569999999993</v>
      </c>
      <c r="H12" s="20">
        <f>IF('Current Year Usage'!G12="",0,('Current Year Usage'!G12*1.069*8.34*'Current Year Emissions'!$B$12))</f>
        <v>0.40119569999999993</v>
      </c>
      <c r="I12" s="20">
        <f>IF('Current Year Usage'!H12="",0,('Current Year Usage'!H12*1.069*8.34*'Current Year Emissions'!$B$12))</f>
        <v>0.40119569999999993</v>
      </c>
      <c r="J12" s="20">
        <f>IF('Current Year Usage'!I12="",0,('Current Year Usage'!I12*1.069*8.34*'Current Year Emissions'!$B$12))</f>
        <v>0.40119569999999993</v>
      </c>
      <c r="K12" s="20">
        <f>IF('Current Year Usage'!J12="",0,('Current Year Usage'!J12*1.069*8.34*'Current Year Emissions'!$B$12))</f>
        <v>0.40119569999999993</v>
      </c>
      <c r="L12" s="20">
        <f>IF('Current Year Usage'!K12="",0,('Current Year Usage'!K12*1.069*8.34*'Current Year Emissions'!$B$12))</f>
        <v>0</v>
      </c>
      <c r="M12" s="20">
        <f>IF('Current Year Usage'!L12="",0,('Current Year Usage'!L12*1.069*8.34*'Current Year Emissions'!$B$12))</f>
        <v>0</v>
      </c>
      <c r="N12" s="20">
        <f>IF('Current Year Usage'!M12="",0,('Current Year Usage'!M12*1.069*8.34*'Current Year Emissions'!$B$12))</f>
        <v>0</v>
      </c>
      <c r="O12" s="21">
        <f>IF('Current Year Usage'!N12="",0,('Current Year Usage'!N12*1.069*8.34*'Current Year Emissions'!$B$12))</f>
        <v>0</v>
      </c>
    </row>
    <row r="13" spans="1:15" ht="15">
      <c r="A13" s="24" t="s">
        <v>35</v>
      </c>
      <c r="B13" s="19">
        <v>0.09</v>
      </c>
      <c r="C13" s="25" t="s">
        <v>29</v>
      </c>
      <c r="D13" s="20">
        <f>IF('Current Year Usage'!C13="",0,('Current Year Usage'!C13*1.12*8.34*'Current Year Emissions'!$B$13))</f>
        <v>0</v>
      </c>
      <c r="E13" s="20">
        <f>IF('Current Year Usage'!D13="",0,('Current Year Usage'!D13*1.12*8.34*'Current Year Emissions'!$B$13))</f>
        <v>0</v>
      </c>
      <c r="F13" s="20">
        <f>IF('Current Year Usage'!E13="",0,('Current Year Usage'!E13*1.12*8.34*'Current Year Emissions'!$B$13))</f>
        <v>0</v>
      </c>
      <c r="G13" s="20">
        <f>IF('Current Year Usage'!F13="",0,('Current Year Usage'!F13*1.12*8.34*'Current Year Emissions'!$B$13))</f>
        <v>0</v>
      </c>
      <c r="H13" s="20">
        <f>IF('Current Year Usage'!G13="",0,('Current Year Usage'!G13*1.12*8.34*'Current Year Emissions'!$B$13))</f>
        <v>0</v>
      </c>
      <c r="I13" s="20">
        <f>IF('Current Year Usage'!H13="",0,('Current Year Usage'!H13*1.12*8.34*'Current Year Emissions'!$B$13))</f>
        <v>0</v>
      </c>
      <c r="J13" s="20">
        <f>IF('Current Year Usage'!I13="",0,('Current Year Usage'!I13*1.12*8.34*'Current Year Emissions'!$B$13))</f>
        <v>0</v>
      </c>
      <c r="K13" s="20">
        <f>IF('Current Year Usage'!J13="",0,('Current Year Usage'!J13*1.12*8.34*'Current Year Emissions'!$B$13))</f>
        <v>0</v>
      </c>
      <c r="L13" s="20">
        <f>IF('Current Year Usage'!K13="",0,('Current Year Usage'!K13*1.12*8.34*'Current Year Emissions'!$B$13))</f>
        <v>0</v>
      </c>
      <c r="M13" s="20">
        <f>IF('Current Year Usage'!L13="",0,('Current Year Usage'!L13*1.12*8.34*'Current Year Emissions'!$B$13))</f>
        <v>0</v>
      </c>
      <c r="N13" s="20">
        <f>IF('Current Year Usage'!M13="",0,('Current Year Usage'!M13*1.12*8.34*'Current Year Emissions'!$B$13))</f>
        <v>0</v>
      </c>
      <c r="O13" s="21">
        <f>IF('Current Year Usage'!N13="",0,('Current Year Usage'!N13*1.12*8.34*'Current Year Emissions'!$B$13))</f>
        <v>0</v>
      </c>
    </row>
    <row r="14" spans="1:15" ht="6.75" customHeight="1">
      <c r="A14" s="8"/>
      <c r="B14" s="5"/>
      <c r="C14" s="5"/>
      <c r="D14" s="34"/>
      <c r="E14" s="35"/>
      <c r="F14" s="5"/>
      <c r="G14" s="5"/>
      <c r="H14" s="5"/>
      <c r="I14" s="5"/>
      <c r="J14" s="5"/>
      <c r="K14" s="5"/>
      <c r="L14" s="5"/>
      <c r="M14" s="5"/>
      <c r="N14" s="5"/>
      <c r="O14" s="6"/>
    </row>
    <row r="15" spans="1:15" ht="15">
      <c r="A15" s="12" t="s">
        <v>17</v>
      </c>
      <c r="B15" s="5"/>
      <c r="C15" s="32"/>
      <c r="D15" s="33"/>
      <c r="E15" s="32"/>
      <c r="F15" s="5"/>
      <c r="G15" s="5"/>
      <c r="H15" s="5"/>
      <c r="I15" s="5"/>
      <c r="J15" s="5"/>
      <c r="K15" s="5"/>
      <c r="L15" s="5"/>
      <c r="M15" s="5"/>
      <c r="N15" s="5"/>
      <c r="O15" s="6"/>
    </row>
    <row r="16" spans="1:15" ht="15">
      <c r="A16" s="10" t="s">
        <v>36</v>
      </c>
      <c r="B16" s="19">
        <v>0.07</v>
      </c>
      <c r="C16" s="11" t="s">
        <v>29</v>
      </c>
      <c r="D16" s="20">
        <f>IF('Current Year Usage'!C16="",0,('Current Year Usage'!C16*'Current Year Emissions'!$B$16))</f>
        <v>1213.38</v>
      </c>
      <c r="E16" s="20">
        <f>IF('Current Year Usage'!D16="",0,('Current Year Usage'!D16*'Current Year Emissions'!$B$16))</f>
        <v>1103.41</v>
      </c>
      <c r="F16" s="20">
        <f>IF('Current Year Usage'!E16="",0,('Current Year Usage'!E16*'Current Year Emissions'!$B$16))</f>
        <v>1359.2600000000002</v>
      </c>
      <c r="G16" s="20">
        <f>IF('Current Year Usage'!F16="",0,('Current Year Usage'!F16*'Current Year Emissions'!$B$16))</f>
        <v>986.58</v>
      </c>
      <c r="H16" s="20">
        <f>IF('Current Year Usage'!G16="",0,('Current Year Usage'!G16*'Current Year Emissions'!$B$16))</f>
        <v>666.7500000000001</v>
      </c>
      <c r="I16" s="20">
        <f>IF('Current Year Usage'!H16="",0,('Current Year Usage'!H16*'Current Year Emissions'!$B$16))</f>
        <v>664.1600000000001</v>
      </c>
      <c r="J16" s="20">
        <f>IF('Current Year Usage'!I16="",0,('Current Year Usage'!I16*'Current Year Emissions'!$B$16))</f>
        <v>440.09000000000003</v>
      </c>
      <c r="K16" s="20">
        <f>IF('Current Year Usage'!J16="",0,('Current Year Usage'!J16*'Current Year Emissions'!$B$16))</f>
        <v>446.18000000000006</v>
      </c>
      <c r="L16" s="20">
        <f>IF('Current Year Usage'!K16="",0,('Current Year Usage'!K16*'Current Year Emissions'!$B$16))</f>
        <v>0</v>
      </c>
      <c r="M16" s="20">
        <f>IF('Current Year Usage'!L16="",0,('Current Year Usage'!L16*'Current Year Emissions'!$B$16))</f>
        <v>0</v>
      </c>
      <c r="N16" s="20">
        <f>IF('Current Year Usage'!M16="",0,('Current Year Usage'!M16*'Current Year Emissions'!$B$16))</f>
        <v>0</v>
      </c>
      <c r="O16" s="21">
        <f>IF('Current Year Usage'!N16="",0,('Current Year Usage'!N16*'Current Year Emissions'!$B$16))</f>
        <v>0</v>
      </c>
    </row>
    <row r="17" spans="1:15" ht="15">
      <c r="A17" s="10" t="s">
        <v>37</v>
      </c>
      <c r="B17" s="19">
        <v>0.051</v>
      </c>
      <c r="C17" s="11" t="s">
        <v>29</v>
      </c>
      <c r="D17" s="20">
        <f>IF('Current Year Usage'!C17="",0,('Current Year Usage'!C17*'Current Year Emissions'!$B$17))</f>
        <v>221.289</v>
      </c>
      <c r="E17" s="20">
        <f>IF('Current Year Usage'!D17="",0,('Current Year Usage'!D17*'Current Year Emissions'!$B$17))</f>
        <v>271.42199999999997</v>
      </c>
      <c r="F17" s="20">
        <f>IF('Current Year Usage'!E17="",0,('Current Year Usage'!E17*'Current Year Emissions'!$B$17))</f>
        <v>246.432</v>
      </c>
      <c r="G17" s="20">
        <f>IF('Current Year Usage'!F17="",0,('Current Year Usage'!F17*'Current Year Emissions'!$B$17))</f>
        <v>254.99999999999997</v>
      </c>
      <c r="H17" s="20">
        <f>IF('Current Year Usage'!G17="",0,('Current Year Usage'!G17*'Current Year Emissions'!$B$17))</f>
        <v>156.315</v>
      </c>
      <c r="I17" s="20">
        <f>IF('Current Year Usage'!H17="",0,('Current Year Usage'!H17*'Current Year Emissions'!$B$17))</f>
        <v>117.04499999999999</v>
      </c>
      <c r="J17" s="20">
        <f>IF('Current Year Usage'!I17="",0,('Current Year Usage'!I17*'Current Year Emissions'!$B$17))</f>
        <v>107.253</v>
      </c>
      <c r="K17" s="20">
        <f>IF('Current Year Usage'!J17="",0,('Current Year Usage'!J17*'Current Year Emissions'!$B$17))</f>
        <v>104.03999999999999</v>
      </c>
      <c r="L17" s="20">
        <f>IF('Current Year Usage'!K17="",0,('Current Year Usage'!K17*'Current Year Emissions'!$B$17))</f>
        <v>0</v>
      </c>
      <c r="M17" s="20">
        <f>IF('Current Year Usage'!L17="",0,('Current Year Usage'!L17*'Current Year Emissions'!$B$17))</f>
        <v>0</v>
      </c>
      <c r="N17" s="20">
        <f>IF('Current Year Usage'!M17="",0,('Current Year Usage'!M17*'Current Year Emissions'!$B$17))</f>
        <v>0</v>
      </c>
      <c r="O17" s="21">
        <f>IF('Current Year Usage'!N17="",0,('Current Year Usage'!N17*'Current Year Emissions'!$B$17))</f>
        <v>0</v>
      </c>
    </row>
    <row r="18" spans="1:15" ht="15">
      <c r="A18" s="10" t="s">
        <v>38</v>
      </c>
      <c r="B18" s="19">
        <v>0.134</v>
      </c>
      <c r="C18" s="11" t="s">
        <v>29</v>
      </c>
      <c r="D18" s="20">
        <f>IF('Current Year Usage'!C18="",0,('Current Year Usage'!C18*'Current Year Emissions'!$B$18))</f>
        <v>516.436</v>
      </c>
      <c r="E18" s="20">
        <f>IF('Current Year Usage'!D18="",0,('Current Year Usage'!D18*'Current Year Emissions'!$B$18))</f>
        <v>615.998</v>
      </c>
      <c r="F18" s="20">
        <f>IF('Current Year Usage'!E18="",0,('Current Year Usage'!E18*'Current Year Emissions'!$B$18))</f>
        <v>524.342</v>
      </c>
      <c r="G18" s="20">
        <f>IF('Current Year Usage'!F18="",0,('Current Year Usage'!F18*'Current Year Emissions'!$B$18))</f>
        <v>531.846</v>
      </c>
      <c r="H18" s="20">
        <f>IF('Current Year Usage'!G18="",0,('Current Year Usage'!G18*'Current Year Emissions'!$B$18))</f>
        <v>344.916</v>
      </c>
      <c r="I18" s="20">
        <f>IF('Current Year Usage'!H18="",0,('Current Year Usage'!H18*'Current Year Emissions'!$B$18))</f>
        <v>252.322</v>
      </c>
      <c r="J18" s="20">
        <f>IF('Current Year Usage'!I18="",0,('Current Year Usage'!I18*'Current Year Emissions'!$B$18))</f>
        <v>240.66400000000002</v>
      </c>
      <c r="K18" s="20">
        <f>IF('Current Year Usage'!J18="",0,('Current Year Usage'!J18*'Current Year Emissions'!$B$18))</f>
        <v>233.16000000000003</v>
      </c>
      <c r="L18" s="20">
        <f>IF('Current Year Usage'!K18="",0,('Current Year Usage'!K18*'Current Year Emissions'!$B$18))</f>
        <v>0</v>
      </c>
      <c r="M18" s="20">
        <f>IF('Current Year Usage'!L18="",0,('Current Year Usage'!L18*'Current Year Emissions'!$B$18))</f>
        <v>0</v>
      </c>
      <c r="N18" s="20">
        <f>IF('Current Year Usage'!M18="",0,('Current Year Usage'!M18*'Current Year Emissions'!$B$18))</f>
        <v>0</v>
      </c>
      <c r="O18" s="21">
        <f>IF('Current Year Usage'!N18="",0,('Current Year Usage'!N18*'Current Year Emissions'!$B$18))</f>
        <v>0</v>
      </c>
    </row>
    <row r="19" spans="1:15" ht="15">
      <c r="A19" s="29" t="s">
        <v>39</v>
      </c>
      <c r="B19" s="19">
        <v>0.0488</v>
      </c>
      <c r="C19" s="11" t="s">
        <v>29</v>
      </c>
      <c r="D19" s="20">
        <f>IF('Current Year Usage'!C19="",0,('Current Year Usage'!C19*'Current Year Emissions'!$B$19))</f>
        <v>160.11280000000002</v>
      </c>
      <c r="E19" s="20">
        <f>IF('Current Year Usage'!D19="",0,('Current Year Usage'!D19*'Current Year Emissions'!$B$19))</f>
        <v>181.8288</v>
      </c>
      <c r="F19" s="20">
        <f>IF('Current Year Usage'!E19="",0,('Current Year Usage'!E19*'Current Year Emissions'!$B$19))</f>
        <v>155.8672</v>
      </c>
      <c r="G19" s="20">
        <f>IF('Current Year Usage'!F19="",0,('Current Year Usage'!F19*'Current Year Emissions'!$B$19))</f>
        <v>163.18720000000002</v>
      </c>
      <c r="H19" s="20">
        <f>IF('Current Year Usage'!G19="",0,('Current Year Usage'!G19*'Current Year Emissions'!$B$19))</f>
        <v>97.06320000000001</v>
      </c>
      <c r="I19" s="20">
        <f>IF('Current Year Usage'!H19="",0,('Current Year Usage'!H19*'Current Year Emissions'!$B$19))</f>
        <v>76.5184</v>
      </c>
      <c r="J19" s="20">
        <f>IF('Current Year Usage'!I19="",0,('Current Year Usage'!I19*'Current Year Emissions'!$B$19))</f>
        <v>71.248</v>
      </c>
      <c r="K19" s="20">
        <f>IF('Current Year Usage'!J19="",0,('Current Year Usage'!J19*'Current Year Emissions'!$B$19))</f>
        <v>65.92880000000001</v>
      </c>
      <c r="L19" s="20">
        <f>IF('Current Year Usage'!K19="",0,('Current Year Usage'!K19*'Current Year Emissions'!$B$19))</f>
        <v>0</v>
      </c>
      <c r="M19" s="20">
        <f>IF('Current Year Usage'!L19="",0,('Current Year Usage'!L19*'Current Year Emissions'!$B$19))</f>
        <v>0</v>
      </c>
      <c r="N19" s="20">
        <f>IF('Current Year Usage'!M19="",0,('Current Year Usage'!M19*'Current Year Emissions'!$B$19))</f>
        <v>0</v>
      </c>
      <c r="O19" s="21">
        <f>IF('Current Year Usage'!N19="",0,('Current Year Usage'!N19*'Current Year Emissions'!$B$19))</f>
        <v>0</v>
      </c>
    </row>
    <row r="20" spans="1:15" ht="15.75" thickBot="1">
      <c r="A20" s="31" t="s">
        <v>40</v>
      </c>
      <c r="B20" s="19">
        <v>0.069</v>
      </c>
      <c r="C20" s="11" t="s">
        <v>29</v>
      </c>
      <c r="D20" s="20">
        <f>IF('Current Year Usage'!C20="",0,('Current Year Usage'!C20*'Current Year Emissions'!$B$20))</f>
        <v>107.57100000000001</v>
      </c>
      <c r="E20" s="20">
        <f>IF('Current Year Usage'!D20="",0,('Current Year Usage'!D20*'Current Year Emissions'!$B$20))</f>
        <v>101.43</v>
      </c>
      <c r="F20" s="20">
        <f>IF('Current Year Usage'!E20="",0,('Current Year Usage'!E20*'Current Year Emissions'!$B$20))</f>
        <v>101.43</v>
      </c>
      <c r="G20" s="20">
        <f>IF('Current Year Usage'!F20="",0,('Current Year Usage'!F20*'Current Year Emissions'!$B$20))</f>
        <v>101.43</v>
      </c>
      <c r="H20" s="20">
        <f>IF('Current Year Usage'!G20="",0,('Current Year Usage'!G20*'Current Year Emissions'!$B$20))</f>
        <v>89.14800000000001</v>
      </c>
      <c r="I20" s="20">
        <f>IF('Current Year Usage'!H20="",0,('Current Year Usage'!H20*'Current Year Emissions'!$B$20))</f>
        <v>73.76100000000001</v>
      </c>
      <c r="J20" s="20">
        <f>IF('Current Year Usage'!I20="",0,('Current Year Usage'!I20*'Current Year Emissions'!$B$20))</f>
        <v>70.656</v>
      </c>
      <c r="K20" s="20">
        <f>IF('Current Year Usage'!J20="",0,('Current Year Usage'!J20*'Current Year Emissions'!$B$20))</f>
        <v>70.72500000000001</v>
      </c>
      <c r="L20" s="20">
        <f>IF('Current Year Usage'!K20="",0,('Current Year Usage'!K20*'Current Year Emissions'!$B$20))</f>
        <v>0</v>
      </c>
      <c r="M20" s="20">
        <f>IF('Current Year Usage'!L20="",0,('Current Year Usage'!L20*'Current Year Emissions'!$B$20))</f>
        <v>0</v>
      </c>
      <c r="N20" s="20">
        <f>IF('Current Year Usage'!M20="",0,('Current Year Usage'!M20*'Current Year Emissions'!$B$20))</f>
        <v>0</v>
      </c>
      <c r="O20" s="36">
        <f>IF('Current Year Usage'!N20="",0,('Current Year Usage'!N20*'Current Year Emissions'!$B$20))</f>
        <v>0</v>
      </c>
    </row>
    <row r="21" spans="1:15" ht="15.75" thickBot="1">
      <c r="A21" s="38" t="s">
        <v>30</v>
      </c>
      <c r="B21" s="39"/>
      <c r="C21" s="39"/>
      <c r="D21" s="22">
        <f>(D12+D13+D16+D17+D18+D19+D20)/2000</f>
        <v>1.10959499785</v>
      </c>
      <c r="E21" s="22">
        <f aca="true" t="shared" si="0" ref="E21:O21">(E12+E13+E16+E17+E18+E19+E20)/2000</f>
        <v>1.13724499785</v>
      </c>
      <c r="F21" s="22">
        <f t="shared" si="0"/>
        <v>1.1936656</v>
      </c>
      <c r="G21" s="22">
        <f t="shared" si="0"/>
        <v>1.01922219785</v>
      </c>
      <c r="H21" s="22">
        <f t="shared" si="0"/>
        <v>0.67729669785</v>
      </c>
      <c r="I21" s="22">
        <f t="shared" si="0"/>
        <v>0.59210379785</v>
      </c>
      <c r="J21" s="22">
        <f t="shared" si="0"/>
        <v>0.46515609785000006</v>
      </c>
      <c r="K21" s="22">
        <f t="shared" si="0"/>
        <v>0.4602174978500001</v>
      </c>
      <c r="L21" s="22">
        <f t="shared" si="0"/>
        <v>0</v>
      </c>
      <c r="M21" s="22">
        <f t="shared" si="0"/>
        <v>0</v>
      </c>
      <c r="N21" s="22">
        <f t="shared" si="0"/>
        <v>0</v>
      </c>
      <c r="O21" s="23">
        <f t="shared" si="0"/>
        <v>0</v>
      </c>
    </row>
  </sheetData>
  <sheetProtection/>
  <mergeCells count="1">
    <mergeCell ref="A21:C21"/>
  </mergeCells>
  <printOptions/>
  <pageMargins left="0.7" right="0.7" top="0.75" bottom="0.75" header="0.3" footer="0.3"/>
  <pageSetup horizontalDpi="600" verticalDpi="600" orientation="landscape" paperSize="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1"/>
  <sheetViews>
    <sheetView zoomScalePageLayoutView="0" workbookViewId="0" topLeftCell="A1">
      <selection activeCell="J21" sqref="J21"/>
    </sheetView>
  </sheetViews>
  <sheetFormatPr defaultColWidth="9.140625" defaultRowHeight="15"/>
  <cols>
    <col min="1" max="1" width="29.57421875" style="0" customWidth="1"/>
    <col min="2" max="3" width="21.7109375" style="0" customWidth="1"/>
    <col min="4" max="4" width="10.421875" style="0" customWidth="1"/>
    <col min="5" max="5" width="9.7109375" style="0" customWidth="1"/>
    <col min="12" max="12" width="10.421875" style="0" customWidth="1"/>
    <col min="14" max="14" width="10.7109375" style="0" customWidth="1"/>
    <col min="15" max="15" width="10.28125" style="0" customWidth="1"/>
  </cols>
  <sheetData>
    <row r="1" ht="15">
      <c r="A1" s="1" t="s">
        <v>0</v>
      </c>
    </row>
    <row r="2" ht="15">
      <c r="A2" s="1" t="s">
        <v>1</v>
      </c>
    </row>
    <row r="3" ht="15">
      <c r="A3" s="1" t="s">
        <v>2</v>
      </c>
    </row>
    <row r="5" spans="1:3" ht="15">
      <c r="A5" s="17"/>
      <c r="B5" s="17"/>
      <c r="C5" s="17"/>
    </row>
    <row r="8" ht="15.75" thickBot="1">
      <c r="A8" s="2" t="s">
        <v>32</v>
      </c>
    </row>
    <row r="9" spans="1:15" ht="15.75" thickBot="1">
      <c r="A9" s="13" t="s">
        <v>19</v>
      </c>
      <c r="B9" s="14" t="s">
        <v>28</v>
      </c>
      <c r="C9" s="14" t="s">
        <v>22</v>
      </c>
      <c r="D9" s="14" t="s">
        <v>3</v>
      </c>
      <c r="E9" s="14" t="s">
        <v>4</v>
      </c>
      <c r="F9" s="14" t="s">
        <v>5</v>
      </c>
      <c r="G9" s="14" t="s">
        <v>6</v>
      </c>
      <c r="H9" s="14" t="s">
        <v>7</v>
      </c>
      <c r="I9" s="14" t="s">
        <v>8</v>
      </c>
      <c r="J9" s="14" t="s">
        <v>9</v>
      </c>
      <c r="K9" s="14" t="s">
        <v>10</v>
      </c>
      <c r="L9" s="14" t="s">
        <v>11</v>
      </c>
      <c r="M9" s="14" t="s">
        <v>12</v>
      </c>
      <c r="N9" s="14" t="s">
        <v>13</v>
      </c>
      <c r="O9" s="15" t="s">
        <v>14</v>
      </c>
    </row>
    <row r="10" spans="1:15" ht="6.75" customHeight="1">
      <c r="A10" s="8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37"/>
    </row>
    <row r="11" spans="1:15" ht="15">
      <c r="A11" s="12" t="s">
        <v>16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6"/>
    </row>
    <row r="12" spans="1:15" ht="15">
      <c r="A12" s="10" t="s">
        <v>34</v>
      </c>
      <c r="B12" s="19">
        <v>0.009</v>
      </c>
      <c r="C12" s="11" t="s">
        <v>29</v>
      </c>
      <c r="D12" s="20">
        <f>IF('12-Month Rolling Usage'!C12="",0,('12-Month Rolling Usage'!C12*1.069*8.34*'12-Month Rolling Emissions'!$B$12))</f>
        <v>1.2035870999999998</v>
      </c>
      <c r="E12" s="20">
        <f>IF('12-Month Rolling Usage'!D12="",0,('12-Month Rolling Usage'!D12*1.069*8.34*'12-Month Rolling Emissions'!$B$12))</f>
        <v>1.6047827999999997</v>
      </c>
      <c r="F12" s="20">
        <f>IF('12-Month Rolling Usage'!E12="",0,('12-Month Rolling Usage'!E12*1.069*8.34*'12-Month Rolling Emissions'!$B$12))</f>
        <v>1.6047827999999997</v>
      </c>
      <c r="G12" s="20">
        <f>IF('12-Month Rolling Usage'!F12="",0,('12-Month Rolling Usage'!F12*1.069*8.34*'12-Month Rolling Emissions'!$B$12))</f>
        <v>2.0059785</v>
      </c>
      <c r="H12" s="20">
        <f>IF('12-Month Rolling Usage'!G12="",0,('12-Month Rolling Usage'!G12*1.069*8.34*'12-Month Rolling Emissions'!$B$12))</f>
        <v>2.0059785</v>
      </c>
      <c r="I12" s="20">
        <f>IF('12-Month Rolling Usage'!H12="",0,('12-Month Rolling Usage'!H12*1.069*8.34*'12-Month Rolling Emissions'!$B$12))</f>
        <v>2.4071741999999996</v>
      </c>
      <c r="J12" s="20">
        <f>IF('12-Month Rolling Usage'!I12="",0,('12-Month Rolling Usage'!I12*1.069*8.34*'12-Month Rolling Emissions'!$B$12))</f>
        <v>2.8083698999999998</v>
      </c>
      <c r="K12" s="20">
        <f>IF('12-Month Rolling Usage'!J12="",0,('12-Month Rolling Usage'!J12*1.069*8.34*'12-Month Rolling Emissions'!$B$12))</f>
        <v>3.2095655999999995</v>
      </c>
      <c r="L12" s="20">
        <f>IF('12-Month Rolling Usage'!K12="",0,('12-Month Rolling Usage'!K12*1.069*8.34*'12-Month Rolling Emissions'!$B$12))</f>
        <v>0</v>
      </c>
      <c r="M12" s="20">
        <f>IF('12-Month Rolling Usage'!L12="",0,('12-Month Rolling Usage'!L12*1.069*8.34*'12-Month Rolling Emissions'!$B$12))</f>
        <v>0</v>
      </c>
      <c r="N12" s="20">
        <f>IF('12-Month Rolling Usage'!M12="",0,('12-Month Rolling Usage'!M12*1.069*8.34*'12-Month Rolling Emissions'!$B$12))</f>
        <v>0</v>
      </c>
      <c r="O12" s="21">
        <f>IF('12-Month Rolling Usage'!N12="",0,('12-Month Rolling Usage'!N12*1.069*8.34*'12-Month Rolling Emissions'!$B$12))</f>
        <v>0</v>
      </c>
    </row>
    <row r="13" spans="1:15" ht="15">
      <c r="A13" s="24" t="s">
        <v>35</v>
      </c>
      <c r="B13" s="19">
        <v>0.09</v>
      </c>
      <c r="C13" s="25" t="s">
        <v>29</v>
      </c>
      <c r="D13" s="20">
        <f>IF('12-Month Rolling Usage'!C13="",0,('12-Month Rolling Usage'!C13*1.12*8.34*'12-Month Rolling Emissions'!$B$13))</f>
        <v>0</v>
      </c>
      <c r="E13" s="20">
        <f>IF('12-Month Rolling Usage'!D13="",0,('12-Month Rolling Usage'!D13*1.12*8.34*'12-Month Rolling Emissions'!$B$13))</f>
        <v>0</v>
      </c>
      <c r="F13" s="20">
        <f>IF('12-Month Rolling Usage'!E13="",0,('12-Month Rolling Usage'!E13*1.12*8.34*'12-Month Rolling Emissions'!$B$13))</f>
        <v>0</v>
      </c>
      <c r="G13" s="20">
        <f>IF('12-Month Rolling Usage'!F13="",0,('12-Month Rolling Usage'!F13*1.12*8.34*'12-Month Rolling Emissions'!$B$13))</f>
        <v>0</v>
      </c>
      <c r="H13" s="20">
        <f>IF('12-Month Rolling Usage'!G13="",0,('12-Month Rolling Usage'!G13*1.12*8.34*'12-Month Rolling Emissions'!$B$13))</f>
        <v>0</v>
      </c>
      <c r="I13" s="20">
        <f>IF('12-Month Rolling Usage'!H13="",0,('12-Month Rolling Usage'!H13*1.12*8.34*'12-Month Rolling Emissions'!$B$13))</f>
        <v>0</v>
      </c>
      <c r="J13" s="20">
        <f>IF('12-Month Rolling Usage'!I13="",0,('12-Month Rolling Usage'!I13*1.12*8.34*'12-Month Rolling Emissions'!$B$13))</f>
        <v>0</v>
      </c>
      <c r="K13" s="20">
        <f>IF('12-Month Rolling Usage'!J13="",0,('12-Month Rolling Usage'!J13*1.12*8.34*'12-Month Rolling Emissions'!$B$13))</f>
        <v>0</v>
      </c>
      <c r="L13" s="20">
        <f>IF('12-Month Rolling Usage'!K13="",0,('12-Month Rolling Usage'!K13*1.12*8.34*'12-Month Rolling Emissions'!$B$13))</f>
        <v>0</v>
      </c>
      <c r="M13" s="20">
        <f>IF('12-Month Rolling Usage'!L13="",0,('12-Month Rolling Usage'!L13*1.12*8.34*'12-Month Rolling Emissions'!$B$13))</f>
        <v>0</v>
      </c>
      <c r="N13" s="20">
        <f>IF('12-Month Rolling Usage'!M13="",0,('12-Month Rolling Usage'!M13*1.12*8.34*'12-Month Rolling Emissions'!$B$13))</f>
        <v>0</v>
      </c>
      <c r="O13" s="21">
        <f>IF('12-Month Rolling Usage'!N13="",0,('12-Month Rolling Usage'!N13*1.12*8.34*'12-Month Rolling Emissions'!$B$13))</f>
        <v>0</v>
      </c>
    </row>
    <row r="14" spans="1:15" ht="6.75" customHeight="1">
      <c r="A14" s="8"/>
      <c r="B14" s="5"/>
      <c r="C14" s="5"/>
      <c r="D14" s="34"/>
      <c r="E14" s="35"/>
      <c r="F14" s="5"/>
      <c r="G14" s="5"/>
      <c r="H14" s="5"/>
      <c r="I14" s="5"/>
      <c r="J14" s="5"/>
      <c r="K14" s="5"/>
      <c r="L14" s="5"/>
      <c r="M14" s="5"/>
      <c r="N14" s="5"/>
      <c r="O14" s="6"/>
    </row>
    <row r="15" spans="1:15" ht="15">
      <c r="A15" s="12" t="s">
        <v>17</v>
      </c>
      <c r="B15" s="5"/>
      <c r="C15" s="32"/>
      <c r="D15" s="33"/>
      <c r="E15" s="32"/>
      <c r="F15" s="5"/>
      <c r="G15" s="5"/>
      <c r="H15" s="5"/>
      <c r="I15" s="5"/>
      <c r="J15" s="5"/>
      <c r="K15" s="5"/>
      <c r="L15" s="5"/>
      <c r="M15" s="5"/>
      <c r="N15" s="5"/>
      <c r="O15" s="6"/>
    </row>
    <row r="16" spans="1:16" ht="15">
      <c r="A16" s="10" t="s">
        <v>36</v>
      </c>
      <c r="B16" s="19">
        <v>0.07</v>
      </c>
      <c r="C16" s="11" t="s">
        <v>29</v>
      </c>
      <c r="D16" s="20">
        <f>IF('12-Month Rolling Usage'!C16="",0,('12-Month Rolling Usage'!C16*'12-Month Rolling Emissions'!$B$16))</f>
        <v>9606.380000000001</v>
      </c>
      <c r="E16" s="20">
        <f>IF('12-Month Rolling Usage'!D16="",0,('12-Month Rolling Usage'!D16*'12-Month Rolling Emissions'!$B$16))</f>
        <v>9376.710000000001</v>
      </c>
      <c r="F16" s="20">
        <f>IF('12-Month Rolling Usage'!E16="",0,('12-Month Rolling Usage'!E16*'12-Month Rolling Emissions'!$B$16))</f>
        <v>9393.37</v>
      </c>
      <c r="G16" s="20">
        <f>IF('12-Month Rolling Usage'!F16="",0,('12-Month Rolling Usage'!F16*'12-Month Rolling Emissions'!$B$16))</f>
        <v>9444.12</v>
      </c>
      <c r="H16" s="20">
        <f>IF('12-Month Rolling Usage'!G16="",0,('12-Month Rolling Usage'!G16*'12-Month Rolling Emissions'!$B$16))</f>
        <v>9560.25</v>
      </c>
      <c r="I16" s="20">
        <f>IF('12-Month Rolling Usage'!H16="",0,('12-Month Rolling Usage'!H16*'12-Month Rolling Emissions'!$B$16))</f>
        <v>9626.820000000002</v>
      </c>
      <c r="J16" s="20">
        <f>IF('12-Month Rolling Usage'!I16="",0,('12-Month Rolling Usage'!I16*'12-Month Rolling Emissions'!$B$16))</f>
        <v>9629.410000000002</v>
      </c>
      <c r="K16" s="20">
        <f>IF('12-Month Rolling Usage'!J16="",0,('12-Month Rolling Usage'!J16*'12-Month Rolling Emissions'!$B$16))</f>
        <v>9682.820000000002</v>
      </c>
      <c r="L16" s="20">
        <f>IF('12-Month Rolling Usage'!K16="",0,('12-Month Rolling Usage'!K16*'12-Month Rolling Emissions'!$B$16))</f>
        <v>0</v>
      </c>
      <c r="M16" s="20">
        <f>IF('12-Month Rolling Usage'!L16="",0,('12-Month Rolling Usage'!L16*'12-Month Rolling Emissions'!$B$16))</f>
        <v>0</v>
      </c>
      <c r="N16" s="20">
        <f>IF('12-Month Rolling Usage'!M16="",0,('12-Month Rolling Usage'!M16*'12-Month Rolling Emissions'!$B$16))</f>
        <v>0</v>
      </c>
      <c r="O16" s="21">
        <f>IF('12-Month Rolling Usage'!N16="",0,('12-Month Rolling Usage'!N16*'12-Month Rolling Emissions'!$B$16))</f>
        <v>0</v>
      </c>
      <c r="P16" s="5"/>
    </row>
    <row r="17" spans="1:15" ht="15">
      <c r="A17" s="10" t="s">
        <v>37</v>
      </c>
      <c r="B17" s="19">
        <v>0.051</v>
      </c>
      <c r="C17" s="11" t="s">
        <v>29</v>
      </c>
      <c r="D17" s="20">
        <f>IF('12-Month Rolling Usage'!C17="",0,('12-Month Rolling Usage'!C17*'12-Month Rolling Emissions'!$B$17))</f>
        <v>1925.658</v>
      </c>
      <c r="E17" s="20">
        <f>IF('12-Month Rolling Usage'!D17="",0,('12-Month Rolling Usage'!D17*'12-Month Rolling Emissions'!$B$17))</f>
        <v>1982.6249999999998</v>
      </c>
      <c r="F17" s="20">
        <f>IF('12-Month Rolling Usage'!E17="",0,('12-Month Rolling Usage'!E17*'12-Month Rolling Emissions'!$B$17))</f>
        <v>2000.2199999999998</v>
      </c>
      <c r="G17" s="20">
        <f>IF('12-Month Rolling Usage'!F17="",0,('12-Month Rolling Usage'!F17*'12-Month Rolling Emissions'!$B$17))</f>
        <v>2077.893</v>
      </c>
      <c r="H17" s="20">
        <f>IF('12-Month Rolling Usage'!G17="",0,('12-Month Rolling Usage'!G17*'12-Month Rolling Emissions'!$B$17))</f>
        <v>2125.833</v>
      </c>
      <c r="I17" s="20">
        <f>IF('12-Month Rolling Usage'!H17="",0,('12-Month Rolling Usage'!H17*'12-Month Rolling Emissions'!$B$17))</f>
        <v>2115.837</v>
      </c>
      <c r="J17" s="20">
        <f>IF('12-Month Rolling Usage'!I17="",0,('12-Month Rolling Usage'!I17*'12-Month Rolling Emissions'!$B$17))</f>
        <v>2123.028</v>
      </c>
      <c r="K17" s="20">
        <f>IF('12-Month Rolling Usage'!J17="",0,('12-Month Rolling Usage'!J17*'12-Month Rolling Emissions'!$B$17))</f>
        <v>2107.575</v>
      </c>
      <c r="L17" s="20">
        <f>IF('12-Month Rolling Usage'!K17="",0,('12-Month Rolling Usage'!K17*'12-Month Rolling Emissions'!$B$17))</f>
        <v>0</v>
      </c>
      <c r="M17" s="20">
        <f>IF('12-Month Rolling Usage'!L17="",0,('12-Month Rolling Usage'!L17*'12-Month Rolling Emissions'!$B$17))</f>
        <v>0</v>
      </c>
      <c r="N17" s="20">
        <f>IF('12-Month Rolling Usage'!M17="",0,('12-Month Rolling Usage'!M17*'12-Month Rolling Emissions'!$B$17))</f>
        <v>0</v>
      </c>
      <c r="O17" s="21">
        <f>IF('12-Month Rolling Usage'!N17="",0,('12-Month Rolling Usage'!N17*'12-Month Rolling Emissions'!$B$17))</f>
        <v>0</v>
      </c>
    </row>
    <row r="18" spans="1:15" ht="15">
      <c r="A18" s="10" t="s">
        <v>38</v>
      </c>
      <c r="B18" s="19">
        <v>0.134</v>
      </c>
      <c r="C18" s="11" t="s">
        <v>29</v>
      </c>
      <c r="D18" s="20">
        <f>IF('12-Month Rolling Usage'!C18="",0,('12-Month Rolling Usage'!C18*'12-Month Rolling Emissions'!$B$18))</f>
        <v>4346.826</v>
      </c>
      <c r="E18" s="20">
        <f>IF('12-Month Rolling Usage'!D18="",0,('12-Month Rolling Usage'!D18*'12-Month Rolling Emissions'!$B$18))</f>
        <v>4468.0960000000005</v>
      </c>
      <c r="F18" s="20">
        <f>IF('12-Month Rolling Usage'!E18="",0,('12-Month Rolling Usage'!E18*'12-Month Rolling Emissions'!$B$18))</f>
        <v>4455.098</v>
      </c>
      <c r="G18" s="20">
        <f>IF('12-Month Rolling Usage'!F18="",0,('12-Month Rolling Usage'!F18*'12-Month Rolling Emissions'!$B$18))</f>
        <v>4596.066000000001</v>
      </c>
      <c r="H18" s="20">
        <f>IF('12-Month Rolling Usage'!G18="",0,('12-Month Rolling Usage'!G18*'12-Month Rolling Emissions'!$B$18))</f>
        <v>4704.874000000001</v>
      </c>
      <c r="I18" s="20">
        <f>IF('12-Month Rolling Usage'!H18="",0,('12-Month Rolling Usage'!H18*'12-Month Rolling Emissions'!$B$18))</f>
        <v>4680.218</v>
      </c>
      <c r="J18" s="20">
        <f>IF('12-Month Rolling Usage'!I18="",0,('12-Month Rolling Usage'!I18*'12-Month Rolling Emissions'!$B$18))</f>
        <v>4690.804</v>
      </c>
      <c r="K18" s="20">
        <f>IF('12-Month Rolling Usage'!J18="",0,('12-Month Rolling Usage'!J18*'12-Month Rolling Emissions'!$B$18))</f>
        <v>4641.224</v>
      </c>
      <c r="L18" s="20">
        <f>IF('12-Month Rolling Usage'!K18="",0,('12-Month Rolling Usage'!K18*'12-Month Rolling Emissions'!$B$18))</f>
        <v>0</v>
      </c>
      <c r="M18" s="20">
        <f>IF('12-Month Rolling Usage'!L18="",0,('12-Month Rolling Usage'!L18*'12-Month Rolling Emissions'!$B$18))</f>
        <v>0</v>
      </c>
      <c r="N18" s="20">
        <f>IF('12-Month Rolling Usage'!M18="",0,('12-Month Rolling Usage'!M18*'12-Month Rolling Emissions'!$B$18))</f>
        <v>0</v>
      </c>
      <c r="O18" s="21">
        <f>IF('12-Month Rolling Usage'!N18="",0,('12-Month Rolling Usage'!N18*'12-Month Rolling Emissions'!$B$18))</f>
        <v>0</v>
      </c>
    </row>
    <row r="19" spans="1:15" ht="15">
      <c r="A19" s="29" t="s">
        <v>39</v>
      </c>
      <c r="B19" s="19">
        <v>0.0488</v>
      </c>
      <c r="C19" s="11" t="s">
        <v>29</v>
      </c>
      <c r="D19" s="20">
        <f>IF('12-Month Rolling Usage'!C19="",0,('12-Month Rolling Usage'!C19*'12-Month Rolling Emissions'!$B$19))</f>
        <v>1460.2912000000001</v>
      </c>
      <c r="E19" s="20">
        <f>IF('12-Month Rolling Usage'!D19="",0,('12-Month Rolling Usage'!D19*'12-Month Rolling Emissions'!$B$19))</f>
        <v>1367.7664</v>
      </c>
      <c r="F19" s="20">
        <f>IF('12-Month Rolling Usage'!E19="",0,('12-Month Rolling Usage'!E19*'12-Month Rolling Emissions'!$B$19))</f>
        <v>1352.3944000000001</v>
      </c>
      <c r="G19" s="20">
        <f>IF('12-Month Rolling Usage'!F19="",0,('12-Month Rolling Usage'!F19*'12-Month Rolling Emissions'!$B$19))</f>
        <v>1397.4856</v>
      </c>
      <c r="H19" s="20">
        <f>IF('12-Month Rolling Usage'!G19="",0,('12-Month Rolling Usage'!G19*'12-Month Rolling Emissions'!$B$19))</f>
        <v>1427.3024</v>
      </c>
      <c r="I19" s="20">
        <f>IF('12-Month Rolling Usage'!H19="",0,('12-Month Rolling Usage'!H19*'12-Month Rolling Emissions'!$B$19))</f>
        <v>1427.8392000000001</v>
      </c>
      <c r="J19" s="20">
        <f>IF('12-Month Rolling Usage'!I19="",0,('12-Month Rolling Usage'!I19*'12-Month Rolling Emissions'!$B$19))</f>
        <v>1434.4272</v>
      </c>
      <c r="K19" s="20">
        <f>IF('12-Month Rolling Usage'!J19="",0,('12-Month Rolling Usage'!J19*'12-Month Rolling Emissions'!$B$19))</f>
        <v>1409.2952</v>
      </c>
      <c r="L19" s="20">
        <f>IF('12-Month Rolling Usage'!K19="",0,('12-Month Rolling Usage'!K19*'12-Month Rolling Emissions'!$B$19))</f>
        <v>0</v>
      </c>
      <c r="M19" s="20">
        <f>IF('12-Month Rolling Usage'!L19="",0,('12-Month Rolling Usage'!L19*'12-Month Rolling Emissions'!$B$19))</f>
        <v>0</v>
      </c>
      <c r="N19" s="20">
        <f>IF('12-Month Rolling Usage'!M19="",0,('12-Month Rolling Usage'!M19*'12-Month Rolling Emissions'!$B$19))</f>
        <v>0</v>
      </c>
      <c r="O19" s="21">
        <f>IF('12-Month Rolling Usage'!N19="",0,('12-Month Rolling Usage'!N19*'12-Month Rolling Emissions'!$B$19))</f>
        <v>0</v>
      </c>
    </row>
    <row r="20" spans="1:15" ht="15.75" thickBot="1">
      <c r="A20" s="31" t="s">
        <v>40</v>
      </c>
      <c r="B20" s="19">
        <v>0.069</v>
      </c>
      <c r="C20" s="11" t="s">
        <v>29</v>
      </c>
      <c r="D20" s="20">
        <f>IF('12-Month Rolling Usage'!C20="",0,('12-Month Rolling Usage'!C20*'12-Month Rolling Emissions'!$B$20))</f>
        <v>265.581</v>
      </c>
      <c r="E20" s="20">
        <f>IF('12-Month Rolling Usage'!D20="",0,('12-Month Rolling Usage'!D20*'12-Month Rolling Emissions'!$B$20))</f>
        <v>351.141</v>
      </c>
      <c r="F20" s="20">
        <f>IF('12-Month Rolling Usage'!E20="",0,('12-Month Rolling Usage'!E20*'12-Month Rolling Emissions'!$B$20))</f>
        <v>434.63100000000003</v>
      </c>
      <c r="G20" s="20">
        <f>IF('12-Month Rolling Usage'!F20="",0,('12-Month Rolling Usage'!F20*'12-Month Rolling Emissions'!$B$20))</f>
        <v>520.8810000000001</v>
      </c>
      <c r="H20" s="20">
        <f>IF('12-Month Rolling Usage'!G20="",0,('12-Month Rolling Usage'!G20*'12-Month Rolling Emissions'!$B$20))</f>
        <v>596.229</v>
      </c>
      <c r="I20" s="20">
        <f>IF('12-Month Rolling Usage'!H20="",0,('12-Month Rolling Usage'!H20*'12-Month Rolling Emissions'!$B$20))</f>
        <v>656.19</v>
      </c>
      <c r="J20" s="20">
        <f>IF('12-Month Rolling Usage'!I20="",0,('12-Month Rolling Usage'!I20*'12-Month Rolling Emissions'!$B$20))</f>
        <v>713.046</v>
      </c>
      <c r="K20" s="20">
        <f>IF('12-Month Rolling Usage'!J20="",0,('12-Month Rolling Usage'!J20*'12-Month Rolling Emissions'!$B$20))</f>
        <v>769.9710000000001</v>
      </c>
      <c r="L20" s="20">
        <f>IF('12-Month Rolling Usage'!K20="",0,('12-Month Rolling Usage'!K20*'12-Month Rolling Emissions'!$B$20))</f>
        <v>0</v>
      </c>
      <c r="M20" s="20">
        <f>IF('12-Month Rolling Usage'!L20="",0,('12-Month Rolling Usage'!L20*'12-Month Rolling Emissions'!$B$20))</f>
        <v>0</v>
      </c>
      <c r="N20" s="20">
        <f>IF('12-Month Rolling Usage'!M20="",0,('12-Month Rolling Usage'!M20*'12-Month Rolling Emissions'!$B$20))</f>
        <v>0</v>
      </c>
      <c r="O20" s="21">
        <f>IF('12-Month Rolling Usage'!N20="",0,('12-Month Rolling Usage'!N20*'12-Month Rolling Emissions'!$B$20))</f>
        <v>0</v>
      </c>
    </row>
    <row r="21" spans="1:15" ht="15.75" thickBot="1">
      <c r="A21" s="38" t="s">
        <v>33</v>
      </c>
      <c r="B21" s="39"/>
      <c r="C21" s="39"/>
      <c r="D21" s="22">
        <f>(D12+D13+D16+D17+D18+D19+D20)/2000</f>
        <v>8.80296989355</v>
      </c>
      <c r="E21" s="22">
        <f aca="true" t="shared" si="0" ref="E21:O21">(E12+E13+E16+E17+E18+E19+E20)/2000</f>
        <v>8.7739715914</v>
      </c>
      <c r="F21" s="22">
        <f t="shared" si="0"/>
        <v>8.8186590914</v>
      </c>
      <c r="G21" s="22">
        <f t="shared" si="0"/>
        <v>9.019225789250003</v>
      </c>
      <c r="H21" s="22">
        <f t="shared" si="0"/>
        <v>9.20824718925</v>
      </c>
      <c r="I21" s="22">
        <f t="shared" si="0"/>
        <v>9.2546556871</v>
      </c>
      <c r="J21" s="22">
        <f t="shared" si="0"/>
        <v>9.29676178495</v>
      </c>
      <c r="K21" s="22">
        <f t="shared" si="0"/>
        <v>9.3070473828</v>
      </c>
      <c r="L21" s="22">
        <f t="shared" si="0"/>
        <v>0</v>
      </c>
      <c r="M21" s="22">
        <f t="shared" si="0"/>
        <v>0</v>
      </c>
      <c r="N21" s="22">
        <f t="shared" si="0"/>
        <v>0</v>
      </c>
      <c r="O21" s="23">
        <f t="shared" si="0"/>
        <v>0</v>
      </c>
    </row>
  </sheetData>
  <sheetProtection/>
  <mergeCells count="1">
    <mergeCell ref="A21:C21"/>
  </mergeCells>
  <printOptions/>
  <pageMargins left="0.7" right="0.7" top="0.75" bottom="0.75" header="0.3" footer="0.3"/>
  <pageSetup horizontalDpi="600" verticalDpi="600" orientation="landscape" paperSize="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3" sqref="I2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114082</cp:lastModifiedBy>
  <cp:lastPrinted>2011-09-13T19:27:18Z</cp:lastPrinted>
  <dcterms:created xsi:type="dcterms:W3CDTF">2008-04-01T15:19:49Z</dcterms:created>
  <dcterms:modified xsi:type="dcterms:W3CDTF">2011-09-14T21:36:19Z</dcterms:modified>
  <cp:category/>
  <cp:version/>
  <cp:contentType/>
  <cp:contentStatus/>
</cp:coreProperties>
</file>